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<sst xmlns="http://schemas.openxmlformats.org/spreadsheetml/2006/main" count="285" uniqueCount="92">
  <si>
    <t>2018 Northern Illinois Soaring Contest Results</t>
  </si>
  <si>
    <t>5/5/18</t>
  </si>
  <si>
    <t>Score</t>
  </si>
  <si>
    <t>Name</t>
  </si>
  <si>
    <t>Glider</t>
  </si>
  <si>
    <t>Hdcp</t>
  </si>
  <si>
    <t>Distance</t>
  </si>
  <si>
    <t>Hdcp Dist</t>
  </si>
  <si>
    <t>Hours</t>
  </si>
  <si>
    <t>Min</t>
  </si>
  <si>
    <t>Sec</t>
  </si>
  <si>
    <t>Actual spd</t>
  </si>
  <si>
    <t>Hdcp Spd</t>
  </si>
  <si>
    <t>Route</t>
  </si>
  <si>
    <t>Declared task</t>
  </si>
  <si>
    <t>Scored task speed</t>
  </si>
  <si>
    <t>Min. Time</t>
  </si>
  <si>
    <t>Speed points</t>
  </si>
  <si>
    <t>Distance points</t>
  </si>
  <si>
    <t>Penalty/AP Bonus</t>
  </si>
  <si>
    <t>Completed task</t>
  </si>
  <si>
    <t>M7</t>
  </si>
  <si>
    <t>Gerry Molidor</t>
  </si>
  <si>
    <t>LS3</t>
  </si>
  <si>
    <t>72,1,52,76,13</t>
  </si>
  <si>
    <t>SH</t>
  </si>
  <si>
    <t>Mike Shakman</t>
  </si>
  <si>
    <t>ASG-29-18</t>
  </si>
  <si>
    <t>37(15),78(15),23(20)</t>
  </si>
  <si>
    <t>UC</t>
  </si>
  <si>
    <t>Hubert Elsen</t>
  </si>
  <si>
    <t>ASW-24</t>
  </si>
  <si>
    <t>F2</t>
  </si>
  <si>
    <t>Don Grillo</t>
  </si>
  <si>
    <t>LAK17-18</t>
  </si>
  <si>
    <t>71,22</t>
  </si>
  <si>
    <t>GG</t>
  </si>
  <si>
    <t>David Galowich</t>
  </si>
  <si>
    <t>83,37,54,26,20,76</t>
  </si>
  <si>
    <t>AY</t>
  </si>
  <si>
    <t>Mark Akerley</t>
  </si>
  <si>
    <t>ASW-27</t>
  </si>
  <si>
    <t>70,75,37,11,63</t>
  </si>
  <si>
    <t>65,2</t>
  </si>
  <si>
    <t>76,13,1,83,65,1,52,83</t>
  </si>
  <si>
    <t>13,76,65,2,23</t>
  </si>
  <si>
    <t>Z1</t>
  </si>
  <si>
    <t>Ron Wallis</t>
  </si>
  <si>
    <t>LS8-18</t>
  </si>
  <si>
    <t>23,2,23</t>
  </si>
  <si>
    <t>LO</t>
  </si>
  <si>
    <t>Geof Weck</t>
  </si>
  <si>
    <t>PW5</t>
  </si>
  <si>
    <t>83,20,76</t>
  </si>
  <si>
    <t>73(1),71(1),22(2),8(1),57(1)</t>
  </si>
  <si>
    <t>EG</t>
  </si>
  <si>
    <t>Bob Spitz</t>
  </si>
  <si>
    <t>ASW-28</t>
  </si>
  <si>
    <t>Duane Eisenbeiss</t>
  </si>
  <si>
    <t>Discus 2c-FES</t>
  </si>
  <si>
    <t>83(1),20(7),65(1),52(1),13(1),76(1)</t>
  </si>
  <si>
    <t>76,37,78</t>
  </si>
  <si>
    <t>J7</t>
  </si>
  <si>
    <t>Herb Kilian</t>
  </si>
  <si>
    <t>54,55,74,68,26,20,21,92,13,52,83</t>
  </si>
  <si>
    <t>37(15), 26(15.</t>
  </si>
  <si>
    <t>58,h,28,41,13</t>
  </si>
  <si>
    <t>83,76,13,1,83</t>
  </si>
  <si>
    <t>63,52,1,65,52,13</t>
  </si>
  <si>
    <t>52,76,65,1,83,65,21,52</t>
  </si>
  <si>
    <t>76,13,65,21,1,13,76,52</t>
  </si>
  <si>
    <t>83,52</t>
  </si>
  <si>
    <t>76,13,52</t>
  </si>
  <si>
    <t>52,76,1,65,13</t>
  </si>
  <si>
    <t>52,76,1,65</t>
  </si>
  <si>
    <t>Red</t>
  </si>
  <si>
    <t>Jim Leonard</t>
  </si>
  <si>
    <t>ASK-21</t>
  </si>
  <si>
    <t>2018 NISC Season Results</t>
  </si>
  <si>
    <t>Number of flights</t>
  </si>
  <si>
    <t>Total</t>
  </si>
  <si>
    <t>Shakman</t>
  </si>
  <si>
    <t>Spitz</t>
  </si>
  <si>
    <t>Elsen</t>
  </si>
  <si>
    <t>Akerley</t>
  </si>
  <si>
    <t>Molidor</t>
  </si>
  <si>
    <t>Kilian</t>
  </si>
  <si>
    <t>Weck</t>
  </si>
  <si>
    <t>Wallis</t>
  </si>
  <si>
    <t>Galowich</t>
  </si>
  <si>
    <t>Grillo</t>
  </si>
  <si>
    <t>Leonard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</si>
</sst>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"/>
    <numFmt numFmtId="166" formatCode="0.00"/>
    <numFmt numFmtId="167" formatCode="#.00"/>
    <numFmt numFmtId="168" formatCode="MM/DD/YY"/>
    <numFmt numFmtId="169" formatCode="0.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Segoe UI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3" fillId="0" borderId="0" xfId="0" applyNumberFormat="1" applyFont="1" applyAlignment="1">
      <alignment wrapText="1"/>
    </xf>
    <xf numFmtId="164" fontId="2" fillId="0" borderId="1" xfId="0" applyFont="1" applyBorder="1" applyAlignment="1">
      <alignment horizontal="right"/>
    </xf>
    <xf numFmtId="164" fontId="0" fillId="0" borderId="2" xfId="0" applyBorder="1" applyAlignment="1">
      <alignment horizontal="right"/>
    </xf>
    <xf numFmtId="164" fontId="2" fillId="0" borderId="2" xfId="0" applyFont="1" applyBorder="1" applyAlignment="1">
      <alignment horizontal="right" wrapText="1"/>
    </xf>
    <xf numFmtId="164" fontId="2" fillId="0" borderId="2" xfId="0" applyFont="1" applyBorder="1" applyAlignment="1">
      <alignment horizontal="right"/>
    </xf>
    <xf numFmtId="166" fontId="2" fillId="0" borderId="2" xfId="0" applyNumberFormat="1" applyFont="1" applyBorder="1" applyAlignment="1">
      <alignment horizontal="right" wrapText="1"/>
    </xf>
    <xf numFmtId="164" fontId="0" fillId="0" borderId="2" xfId="0" applyFont="1" applyBorder="1" applyAlignment="1">
      <alignment horizontal="right" wrapText="1"/>
    </xf>
    <xf numFmtId="164" fontId="0" fillId="0" borderId="2" xfId="0" applyFont="1" applyBorder="1" applyAlignment="1">
      <alignment wrapText="1"/>
    </xf>
    <xf numFmtId="164" fontId="2" fillId="0" borderId="3" xfId="0" applyFont="1" applyBorder="1" applyAlignment="1">
      <alignment wrapText="1"/>
    </xf>
    <xf numFmtId="164" fontId="0" fillId="0" borderId="3" xfId="0" applyBorder="1" applyAlignment="1">
      <alignment/>
    </xf>
    <xf numFmtId="165" fontId="0" fillId="0" borderId="4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right" wrapText="1"/>
    </xf>
    <xf numFmtId="166" fontId="0" fillId="0" borderId="0" xfId="0" applyNumberFormat="1" applyFont="1" applyBorder="1" applyAlignment="1">
      <alignment horizontal="right" wrapText="1"/>
    </xf>
    <xf numFmtId="164" fontId="0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Font="1" applyBorder="1" applyAlignment="1">
      <alignment horizontal="right"/>
    </xf>
    <xf numFmtId="164" fontId="0" fillId="0" borderId="7" xfId="0" applyFont="1" applyBorder="1" applyAlignment="1">
      <alignment horizontal="right"/>
    </xf>
    <xf numFmtId="164" fontId="0" fillId="0" borderId="7" xfId="0" applyFont="1" applyBorder="1" applyAlignment="1">
      <alignment horizontal="right" wrapText="1"/>
    </xf>
    <xf numFmtId="164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67" fontId="0" fillId="0" borderId="7" xfId="0" applyNumberFormat="1" applyFont="1" applyBorder="1" applyAlignment="1">
      <alignment horizontal="right" wrapText="1"/>
    </xf>
    <xf numFmtId="166" fontId="0" fillId="0" borderId="7" xfId="0" applyNumberFormat="1" applyFont="1" applyBorder="1" applyAlignment="1">
      <alignment horizontal="right" wrapText="1"/>
    </xf>
    <xf numFmtId="167" fontId="0" fillId="0" borderId="7" xfId="0" applyNumberFormat="1" applyBorder="1" applyAlignment="1">
      <alignment horizontal="right"/>
    </xf>
    <xf numFmtId="165" fontId="0" fillId="0" borderId="7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wrapText="1"/>
    </xf>
    <xf numFmtId="164" fontId="0" fillId="0" borderId="8" xfId="0" applyFont="1" applyBorder="1" applyAlignment="1">
      <alignment wrapText="1"/>
    </xf>
    <xf numFmtId="164" fontId="0" fillId="0" borderId="8" xfId="0" applyFont="1" applyBorder="1" applyAlignment="1">
      <alignment/>
    </xf>
    <xf numFmtId="168" fontId="2" fillId="0" borderId="0" xfId="0" applyNumberFormat="1" applyFont="1" applyAlignment="1">
      <alignment/>
    </xf>
    <xf numFmtId="164" fontId="2" fillId="0" borderId="3" xfId="0" applyFont="1" applyBorder="1" applyAlignment="1">
      <alignment horizontal="right" wrapText="1"/>
    </xf>
    <xf numFmtId="164" fontId="0" fillId="0" borderId="4" xfId="0" applyBorder="1" applyAlignment="1">
      <alignment/>
    </xf>
    <xf numFmtId="167" fontId="0" fillId="0" borderId="5" xfId="0" applyNumberFormat="1" applyBorder="1" applyAlignment="1">
      <alignment horizontal="right"/>
    </xf>
    <xf numFmtId="164" fontId="0" fillId="0" borderId="7" xfId="0" applyBorder="1" applyAlignment="1">
      <alignment horizontal="right"/>
    </xf>
    <xf numFmtId="164" fontId="0" fillId="0" borderId="7" xfId="0" applyNumberFormat="1" applyBorder="1" applyAlignment="1">
      <alignment/>
    </xf>
    <xf numFmtId="167" fontId="0" fillId="0" borderId="8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2" xfId="0" applyNumberFormat="1" applyBorder="1" applyAlignment="1">
      <alignment/>
    </xf>
    <xf numFmtId="169" fontId="0" fillId="0" borderId="2" xfId="0" applyNumberFormat="1" applyFont="1" applyBorder="1" applyAlignment="1">
      <alignment horizontal="right" wrapText="1"/>
    </xf>
    <xf numFmtId="167" fontId="0" fillId="0" borderId="2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 horizontal="right" wrapText="1"/>
    </xf>
    <xf numFmtId="167" fontId="0" fillId="0" borderId="2" xfId="0" applyNumberFormat="1" applyBorder="1" applyAlignment="1">
      <alignment horizontal="right"/>
    </xf>
    <xf numFmtId="165" fontId="0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wrapText="1"/>
    </xf>
    <xf numFmtId="164" fontId="0" fillId="0" borderId="3" xfId="0" applyFont="1" applyBorder="1" applyAlignment="1">
      <alignment horizontal="right" wrapText="1"/>
    </xf>
    <xf numFmtId="169" fontId="0" fillId="0" borderId="0" xfId="0" applyNumberFormat="1" applyFont="1" applyBorder="1" applyAlignment="1">
      <alignment horizontal="right" wrapText="1"/>
    </xf>
    <xf numFmtId="164" fontId="0" fillId="0" borderId="5" xfId="0" applyFont="1" applyBorder="1" applyAlignment="1">
      <alignment horizontal="right" wrapText="1"/>
    </xf>
    <xf numFmtId="169" fontId="0" fillId="0" borderId="7" xfId="0" applyNumberFormat="1" applyFont="1" applyBorder="1" applyAlignment="1">
      <alignment horizontal="right" wrapText="1"/>
    </xf>
    <xf numFmtId="164" fontId="0" fillId="0" borderId="8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0" fillId="0" borderId="9" xfId="0" applyFont="1" applyBorder="1" applyAlignment="1">
      <alignment horizontal="right" wrapText="1"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5" xfId="0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4" fontId="0" fillId="0" borderId="8" xfId="0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0" fillId="0" borderId="6" xfId="0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9" xfId="0" applyFont="1" applyBorder="1" applyAlignment="1">
      <alignment/>
    </xf>
    <xf numFmtId="168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right" wrapText="1"/>
    </xf>
    <xf numFmtId="164" fontId="2" fillId="0" borderId="11" xfId="0" applyFont="1" applyBorder="1" applyAlignment="1">
      <alignment horizontal="right"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05"/>
  <sheetViews>
    <sheetView tabSelected="1" zoomScale="80" zoomScaleNormal="80" workbookViewId="0" topLeftCell="A1">
      <selection activeCell="O103" sqref="O103"/>
    </sheetView>
  </sheetViews>
  <sheetFormatPr defaultColWidth="12.57421875" defaultRowHeight="12.75"/>
  <cols>
    <col min="1" max="1" width="11.57421875" style="0" customWidth="1"/>
    <col min="2" max="2" width="7.7109375" style="0" customWidth="1"/>
    <col min="3" max="3" width="16.8515625" style="0" customWidth="1"/>
    <col min="4" max="4" width="13.421875" style="0" customWidth="1"/>
    <col min="5" max="12" width="11.57421875" style="0" customWidth="1"/>
    <col min="13" max="13" width="12.28125" style="0" customWidth="1"/>
    <col min="14" max="14" width="11.57421875" style="0" customWidth="1"/>
    <col min="15" max="15" width="12.57421875" style="0" customWidth="1"/>
    <col min="16" max="16384" width="11.57421875" style="0" customWidth="1"/>
  </cols>
  <sheetData>
    <row r="3" ht="12.75">
      <c r="A3" s="1" t="s">
        <v>0</v>
      </c>
    </row>
    <row r="6" spans="1:18" ht="12.75">
      <c r="A6" s="2" t="s">
        <v>1</v>
      </c>
      <c r="B6" s="3"/>
      <c r="C6" s="4"/>
      <c r="D6" s="3"/>
      <c r="E6" s="5"/>
      <c r="G6" s="6"/>
      <c r="K6" s="6"/>
      <c r="L6" s="6"/>
      <c r="M6" s="7"/>
      <c r="O6" s="6"/>
      <c r="Q6" s="8"/>
      <c r="R6" s="9"/>
    </row>
    <row r="7" spans="1:21" ht="12.75">
      <c r="A7" s="10" t="s">
        <v>2</v>
      </c>
      <c r="B7" s="11"/>
      <c r="C7" s="12" t="s">
        <v>3</v>
      </c>
      <c r="D7" s="13" t="s">
        <v>4</v>
      </c>
      <c r="E7" s="13" t="s">
        <v>5</v>
      </c>
      <c r="F7" s="13" t="s">
        <v>6</v>
      </c>
      <c r="G7" s="12" t="s">
        <v>7</v>
      </c>
      <c r="H7" s="13" t="s">
        <v>8</v>
      </c>
      <c r="I7" s="13" t="s">
        <v>9</v>
      </c>
      <c r="J7" s="13" t="s">
        <v>10</v>
      </c>
      <c r="K7" s="12" t="s">
        <v>11</v>
      </c>
      <c r="L7" s="14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5" t="s">
        <v>17</v>
      </c>
      <c r="R7" s="16" t="s">
        <v>18</v>
      </c>
      <c r="S7" s="12" t="s">
        <v>19</v>
      </c>
      <c r="T7" s="17" t="s">
        <v>20</v>
      </c>
      <c r="U7" s="18"/>
    </row>
    <row r="8" spans="1:21" ht="12.75">
      <c r="A8" s="19">
        <f>IF(T8=1,Q8,R8)+S8</f>
        <v>1000</v>
      </c>
      <c r="B8" s="3" t="s">
        <v>21</v>
      </c>
      <c r="C8" s="4" t="s">
        <v>22</v>
      </c>
      <c r="D8" s="3" t="s">
        <v>23</v>
      </c>
      <c r="E8" s="5">
        <v>0.9567</v>
      </c>
      <c r="F8" s="20">
        <v>70.72</v>
      </c>
      <c r="G8" s="6">
        <f>F8*E8</f>
        <v>67.657824</v>
      </c>
      <c r="H8">
        <v>1</v>
      </c>
      <c r="I8">
        <v>16</v>
      </c>
      <c r="J8">
        <v>24</v>
      </c>
      <c r="K8" s="21">
        <f>F8/(H8+(I8/60)+(J8/3600))</f>
        <v>55.53926701570681</v>
      </c>
      <c r="L8" s="22">
        <f>K8*E8</f>
        <v>53.13441675392671</v>
      </c>
      <c r="M8" s="23" t="s">
        <v>24</v>
      </c>
      <c r="N8" s="24">
        <v>0</v>
      </c>
      <c r="O8" s="25">
        <f>IF(N8=1,L8*1.1,L8)</f>
        <v>53.13441675392671</v>
      </c>
      <c r="P8" s="24">
        <v>1</v>
      </c>
      <c r="Q8" s="26">
        <f>O8/(MAX(O$8,O$12))*1000</f>
        <v>1000</v>
      </c>
      <c r="R8" s="27">
        <f>(G8/MAX(G$8:G$12))*600</f>
        <v>279.5888993603795</v>
      </c>
      <c r="S8" s="24"/>
      <c r="T8" s="28">
        <v>1</v>
      </c>
      <c r="U8" s="18"/>
    </row>
    <row r="9" spans="1:21" ht="12.75">
      <c r="A9" s="19">
        <f>IF(T9=1,Q9,R9)+S9</f>
        <v>925.6655665858985</v>
      </c>
      <c r="B9" s="20" t="s">
        <v>25</v>
      </c>
      <c r="C9" s="20" t="s">
        <v>26</v>
      </c>
      <c r="D9" s="20" t="s">
        <v>27</v>
      </c>
      <c r="E9" s="20">
        <v>0.8563000000000001</v>
      </c>
      <c r="F9" s="29">
        <v>169.56</v>
      </c>
      <c r="G9" s="30">
        <f>E9*F9</f>
        <v>145.194228</v>
      </c>
      <c r="H9" s="29">
        <v>3</v>
      </c>
      <c r="I9" s="29">
        <v>14</v>
      </c>
      <c r="J9" s="29">
        <v>50</v>
      </c>
      <c r="K9" s="30">
        <f>F9/(H9+(I9/60)+(J9/3600))</f>
        <v>52.2169375534645</v>
      </c>
      <c r="L9" s="30">
        <f>K9*E9</f>
        <v>44.713363627031654</v>
      </c>
      <c r="M9" s="23" t="s">
        <v>28</v>
      </c>
      <c r="N9" s="29">
        <v>1</v>
      </c>
      <c r="O9" s="25">
        <f>IF(N9=1,L9*1.1,L9)</f>
        <v>49.184699989734824</v>
      </c>
      <c r="P9" s="29">
        <v>1</v>
      </c>
      <c r="Q9" s="26">
        <f>O9/(MAX(O$8,O$12))*1000</f>
        <v>925.6655665858985</v>
      </c>
      <c r="R9" s="27">
        <f>(G9/MAX(G$8:G$12))*600</f>
        <v>600</v>
      </c>
      <c r="S9" s="29"/>
      <c r="T9" s="31">
        <v>1</v>
      </c>
      <c r="U9" s="32"/>
    </row>
    <row r="10" spans="1:21" ht="12.75">
      <c r="A10" s="19">
        <f>IF(T10=1,Q10,R10)+S10</f>
        <v>890.8630300527556</v>
      </c>
      <c r="B10" s="3" t="s">
        <v>29</v>
      </c>
      <c r="C10" s="4" t="s">
        <v>30</v>
      </c>
      <c r="D10" s="3" t="s">
        <v>31</v>
      </c>
      <c r="E10" s="5">
        <v>0.9434</v>
      </c>
      <c r="F10" s="20">
        <v>130.19</v>
      </c>
      <c r="G10" s="6">
        <f>F10*E10</f>
        <v>122.821246</v>
      </c>
      <c r="H10">
        <v>2</v>
      </c>
      <c r="I10">
        <v>51</v>
      </c>
      <c r="J10">
        <v>15</v>
      </c>
      <c r="K10" s="21">
        <f>F10/(H10+(I10/60)+(J10/3600))</f>
        <v>45.61401459854014</v>
      </c>
      <c r="L10" s="22">
        <f>K10*E10</f>
        <v>43.03226137226277</v>
      </c>
      <c r="M10" s="23" t="s">
        <v>28</v>
      </c>
      <c r="N10" s="24">
        <v>1</v>
      </c>
      <c r="O10" s="25">
        <f>IF(N10=1,L10*1.1,L10)</f>
        <v>47.33548750948905</v>
      </c>
      <c r="P10" s="24">
        <v>2</v>
      </c>
      <c r="Q10" s="26">
        <f>O10/(MAX(O$8,O$12))*1000</f>
        <v>890.8630300527556</v>
      </c>
      <c r="R10" s="27">
        <f>(G10/MAX(G$8:G$12))*600</f>
        <v>507.5459859189444</v>
      </c>
      <c r="S10" s="24"/>
      <c r="T10" s="28">
        <v>1</v>
      </c>
      <c r="U10" s="32"/>
    </row>
    <row r="11" spans="19:21" ht="12.75">
      <c r="S11" s="24"/>
      <c r="T11" s="28">
        <v>1</v>
      </c>
      <c r="U11" s="32"/>
    </row>
    <row r="12" spans="1:21" ht="12.75">
      <c r="A12" s="19">
        <f>IF(T12=1,Q12,R12)+S12</f>
        <v>695.5385893422444</v>
      </c>
      <c r="B12" s="20" t="s">
        <v>32</v>
      </c>
      <c r="C12" s="20" t="s">
        <v>33</v>
      </c>
      <c r="D12" s="3" t="s">
        <v>34</v>
      </c>
      <c r="E12" s="5">
        <v>0.8624</v>
      </c>
      <c r="F12" s="20">
        <v>47.52</v>
      </c>
      <c r="G12" s="6">
        <f>F12*E12</f>
        <v>40.98124800000001</v>
      </c>
      <c r="H12">
        <v>1</v>
      </c>
      <c r="I12">
        <v>6</v>
      </c>
      <c r="J12">
        <v>32</v>
      </c>
      <c r="K12" s="21">
        <f>F12/(H12+(I12/60)+(J12/3600))</f>
        <v>42.85370741482966</v>
      </c>
      <c r="L12" s="22">
        <f>K12*E12</f>
        <v>36.9570372745491</v>
      </c>
      <c r="M12" s="23" t="s">
        <v>35</v>
      </c>
      <c r="N12" s="24">
        <v>0</v>
      </c>
      <c r="O12" s="25">
        <f>IF(N12=1,L12*1.1,L12)</f>
        <v>36.9570372745491</v>
      </c>
      <c r="P12" s="24"/>
      <c r="Q12" s="26">
        <f>O12/(MAX(O$8,O$12))*1000</f>
        <v>695.5385893422444</v>
      </c>
      <c r="R12" s="27">
        <f>(G12/MAX(G$8:G$12))*600</f>
        <v>169.35073204149688</v>
      </c>
      <c r="S12" s="24"/>
      <c r="T12" s="28">
        <v>1</v>
      </c>
      <c r="U12" s="32"/>
    </row>
    <row r="13" spans="1:21" ht="12.75">
      <c r="A13" s="19"/>
      <c r="B13" s="3"/>
      <c r="C13" s="4"/>
      <c r="D13" s="3"/>
      <c r="E13" s="5"/>
      <c r="G13" s="6"/>
      <c r="K13" s="21"/>
      <c r="L13" s="22"/>
      <c r="M13" s="23"/>
      <c r="N13" s="24"/>
      <c r="O13" s="25"/>
      <c r="Q13" s="26"/>
      <c r="R13" s="27"/>
      <c r="T13" s="28"/>
      <c r="U13" s="33"/>
    </row>
    <row r="14" spans="1:21" ht="12.75">
      <c r="A14" s="19"/>
      <c r="E14" s="5"/>
      <c r="G14" s="6"/>
      <c r="K14" s="21"/>
      <c r="L14" s="22"/>
      <c r="M14" s="23"/>
      <c r="N14" s="24"/>
      <c r="O14" s="25"/>
      <c r="Q14" s="26"/>
      <c r="R14" s="27"/>
      <c r="T14" s="28"/>
      <c r="U14" s="33"/>
    </row>
    <row r="15" spans="1:21" ht="12.75">
      <c r="A15" s="34"/>
      <c r="B15" s="35"/>
      <c r="C15" s="36"/>
      <c r="D15" s="35"/>
      <c r="E15" s="37"/>
      <c r="F15" s="37"/>
      <c r="G15" s="38"/>
      <c r="H15" s="37"/>
      <c r="I15" s="37"/>
      <c r="J15" s="37"/>
      <c r="K15" s="39"/>
      <c r="L15" s="40"/>
      <c r="M15" s="36"/>
      <c r="N15" s="36"/>
      <c r="O15" s="41"/>
      <c r="P15" s="37"/>
      <c r="Q15" s="42"/>
      <c r="R15" s="43"/>
      <c r="S15" s="37"/>
      <c r="T15" s="44"/>
      <c r="U15" s="45"/>
    </row>
    <row r="16" spans="1:18" ht="12.75">
      <c r="A16" s="19">
        <f>IF(T16=1,Q16,R16)+S16</f>
        <v>0</v>
      </c>
      <c r="B16" s="3"/>
      <c r="C16" s="4"/>
      <c r="D16" s="3"/>
      <c r="G16" s="6"/>
      <c r="K16" s="21"/>
      <c r="L16" s="22"/>
      <c r="M16" s="23"/>
      <c r="N16" s="24"/>
      <c r="O16" s="25"/>
      <c r="Q16" s="26"/>
      <c r="R16" s="7"/>
    </row>
    <row r="17" spans="1:18" ht="12.75">
      <c r="A17" s="2"/>
      <c r="B17" s="3"/>
      <c r="C17" s="4"/>
      <c r="D17" s="3"/>
      <c r="E17" s="5"/>
      <c r="G17" s="6"/>
      <c r="K17" s="6"/>
      <c r="L17" s="6"/>
      <c r="M17" s="7"/>
      <c r="O17" s="6"/>
      <c r="Q17" s="8"/>
      <c r="R17" s="9"/>
    </row>
    <row r="19" spans="20:21" ht="12.75">
      <c r="T19" s="17" t="s">
        <v>20</v>
      </c>
      <c r="U19" s="18"/>
    </row>
    <row r="20" spans="20:21" ht="12.75">
      <c r="T20" s="28">
        <v>1</v>
      </c>
      <c r="U20" s="18"/>
    </row>
    <row r="21" spans="20:21" ht="12.75">
      <c r="T21" s="31">
        <v>1</v>
      </c>
      <c r="U21" s="32"/>
    </row>
    <row r="22" spans="20:21" ht="12.75">
      <c r="T22" s="28">
        <v>1</v>
      </c>
      <c r="U22" s="32"/>
    </row>
    <row r="23" spans="20:21" ht="12.75">
      <c r="T23" s="28">
        <v>1</v>
      </c>
      <c r="U23" s="32"/>
    </row>
    <row r="24" spans="1:21" ht="12.75">
      <c r="A24" s="19">
        <f>IF(T24=1,Q24,R24)+S24</f>
        <v>0</v>
      </c>
      <c r="P24" s="24"/>
      <c r="Q24" s="26">
        <f>O24/(MAX(O$8,O$12))*1000</f>
        <v>0</v>
      </c>
      <c r="R24" s="27"/>
      <c r="S24" s="24"/>
      <c r="T24" s="28">
        <v>1</v>
      </c>
      <c r="U24" s="32"/>
    </row>
    <row r="26" ht="12.75">
      <c r="A26" s="46">
        <v>43247</v>
      </c>
    </row>
    <row r="27" spans="1:20" ht="12.75">
      <c r="A27" s="10" t="s">
        <v>2</v>
      </c>
      <c r="B27" s="11"/>
      <c r="C27" s="12" t="s">
        <v>3</v>
      </c>
      <c r="D27" s="13" t="s">
        <v>4</v>
      </c>
      <c r="E27" s="13" t="s">
        <v>5</v>
      </c>
      <c r="F27" s="13" t="s">
        <v>6</v>
      </c>
      <c r="G27" s="12" t="s">
        <v>7</v>
      </c>
      <c r="H27" s="13" t="s">
        <v>8</v>
      </c>
      <c r="I27" s="13" t="s">
        <v>9</v>
      </c>
      <c r="J27" s="13" t="s">
        <v>10</v>
      </c>
      <c r="K27" s="12" t="s">
        <v>11</v>
      </c>
      <c r="L27" s="14" t="s">
        <v>12</v>
      </c>
      <c r="M27" s="12" t="s">
        <v>13</v>
      </c>
      <c r="N27" s="12" t="s">
        <v>14</v>
      </c>
      <c r="O27" s="12" t="s">
        <v>15</v>
      </c>
      <c r="P27" s="12" t="s">
        <v>16</v>
      </c>
      <c r="Q27" s="15" t="s">
        <v>17</v>
      </c>
      <c r="R27" s="16" t="s">
        <v>18</v>
      </c>
      <c r="S27" s="12" t="s">
        <v>19</v>
      </c>
      <c r="T27" s="17" t="s">
        <v>20</v>
      </c>
    </row>
    <row r="28" spans="1:20" ht="12.75">
      <c r="A28" s="19">
        <f>IF(T28=1,Q28,R28)+S28</f>
        <v>954.9670404661008</v>
      </c>
      <c r="B28" s="20" t="s">
        <v>36</v>
      </c>
      <c r="C28" s="20" t="s">
        <v>37</v>
      </c>
      <c r="D28" s="3" t="s">
        <v>31</v>
      </c>
      <c r="E28" s="5">
        <v>0.9434</v>
      </c>
      <c r="F28" s="29">
        <v>108.86</v>
      </c>
      <c r="G28" s="30">
        <f>E28*F28</f>
        <v>102.698524</v>
      </c>
      <c r="H28" s="29">
        <v>2</v>
      </c>
      <c r="I28" s="29">
        <v>16</v>
      </c>
      <c r="J28" s="29">
        <v>44</v>
      </c>
      <c r="K28" s="30">
        <f>F28/(H28+(I28/60)+(J28/3600))</f>
        <v>47.768893222818136</v>
      </c>
      <c r="L28" s="30">
        <f>K28*E28</f>
        <v>45.06517386640663</v>
      </c>
      <c r="M28" s="23" t="s">
        <v>38</v>
      </c>
      <c r="N28" s="29">
        <v>0</v>
      </c>
      <c r="O28" s="25">
        <f>IF(N28=1,L28*1.1,L28)</f>
        <v>45.06517386640663</v>
      </c>
      <c r="P28" s="29">
        <v>1</v>
      </c>
      <c r="Q28" s="26">
        <f>O28/(MAX(O$31,O$29))*1000</f>
        <v>954.9670404661008</v>
      </c>
      <c r="R28" s="27">
        <f>(G28/MAX(G$28:G$31))*600</f>
        <v>498.6453548308408</v>
      </c>
      <c r="S28" s="29"/>
      <c r="T28" s="31">
        <v>1</v>
      </c>
    </row>
    <row r="29" spans="1:20" ht="12.75">
      <c r="A29" s="19">
        <f>IF(T29=1,Q29,R29)+S29</f>
        <v>954</v>
      </c>
      <c r="B29" s="3" t="s">
        <v>39</v>
      </c>
      <c r="C29" s="4" t="s">
        <v>40</v>
      </c>
      <c r="D29" s="3" t="s">
        <v>41</v>
      </c>
      <c r="E29" s="5">
        <v>0.8864000000000001</v>
      </c>
      <c r="F29" s="20">
        <v>139.41</v>
      </c>
      <c r="G29" s="6">
        <f>F29*E29</f>
        <v>123.573024</v>
      </c>
      <c r="H29">
        <v>2</v>
      </c>
      <c r="I29">
        <v>37</v>
      </c>
      <c r="J29">
        <v>7</v>
      </c>
      <c r="K29" s="21">
        <f>F29/(H29+(I29/60)+(J29/3600))</f>
        <v>53.23814575156466</v>
      </c>
      <c r="L29" s="22">
        <f>K29*E29</f>
        <v>47.19029239418692</v>
      </c>
      <c r="M29" s="23" t="s">
        <v>42</v>
      </c>
      <c r="N29" s="24">
        <v>0</v>
      </c>
      <c r="O29" s="25">
        <f>IF(N29=1,L29*1.1,L29)</f>
        <v>47.19029239418692</v>
      </c>
      <c r="P29" s="24">
        <v>1</v>
      </c>
      <c r="Q29" s="26">
        <f>O29/(MAX(O$31,O$29))*1000</f>
        <v>1000</v>
      </c>
      <c r="R29" s="27">
        <f>(G29/MAX(G$28:G$31))*600</f>
        <v>600</v>
      </c>
      <c r="S29" s="24">
        <v>-46</v>
      </c>
      <c r="T29" s="28">
        <v>1</v>
      </c>
    </row>
    <row r="30" ht="12.75">
      <c r="R30" s="27">
        <f>(G30/MAX(G$28:G$31))*600</f>
        <v>0</v>
      </c>
    </row>
    <row r="31" spans="1:20" ht="12.75">
      <c r="A31" s="19">
        <f>IF(T31=1,Q31,R31)+S31</f>
        <v>846.7636842104293</v>
      </c>
      <c r="B31" s="3" t="s">
        <v>29</v>
      </c>
      <c r="C31" s="4" t="s">
        <v>30</v>
      </c>
      <c r="D31" s="3" t="s">
        <v>31</v>
      </c>
      <c r="E31" s="5">
        <v>0.9434</v>
      </c>
      <c r="F31" s="20">
        <v>71</v>
      </c>
      <c r="G31" s="6">
        <f>F31*E31</f>
        <v>66.98140000000001</v>
      </c>
      <c r="H31">
        <v>1</v>
      </c>
      <c r="I31">
        <v>33</v>
      </c>
      <c r="J31">
        <v>49</v>
      </c>
      <c r="K31" s="21">
        <f>F31/(H31+(I31/60)+(J31/3600))</f>
        <v>45.4077100728371</v>
      </c>
      <c r="L31" s="22">
        <f>K31*E31</f>
        <v>42.83763368271452</v>
      </c>
      <c r="M31" s="23" t="s">
        <v>43</v>
      </c>
      <c r="N31" s="24">
        <v>0</v>
      </c>
      <c r="O31" s="25">
        <f>IF(N31=1,L31*1.1,L31)</f>
        <v>42.83763368271452</v>
      </c>
      <c r="P31" s="24">
        <v>1</v>
      </c>
      <c r="Q31" s="26">
        <f>O31/(MAX(O$31,O$29))*1000</f>
        <v>907.7636842104293</v>
      </c>
      <c r="R31" s="27">
        <f>(G31/MAX(G$28:G$31))*600</f>
        <v>325.2234079826354</v>
      </c>
      <c r="S31" s="24">
        <v>-61</v>
      </c>
      <c r="T31" s="28">
        <v>1</v>
      </c>
    </row>
    <row r="32" spans="1:20" ht="12.75">
      <c r="A32" s="19"/>
      <c r="B32" s="20"/>
      <c r="C32" s="20"/>
      <c r="D32" s="3"/>
      <c r="E32" s="5"/>
      <c r="F32" s="29"/>
      <c r="G32" s="30"/>
      <c r="H32" s="29"/>
      <c r="I32" s="29"/>
      <c r="J32" s="29"/>
      <c r="K32" s="30"/>
      <c r="L32" s="30"/>
      <c r="M32" s="23"/>
      <c r="N32" s="29"/>
      <c r="O32" s="25"/>
      <c r="P32" s="29"/>
      <c r="Q32" s="26"/>
      <c r="R32" s="27"/>
      <c r="S32" s="29"/>
      <c r="T32" s="31"/>
    </row>
    <row r="36" ht="12.75">
      <c r="A36" s="46">
        <v>43323</v>
      </c>
    </row>
    <row r="37" spans="1:20" ht="12.75">
      <c r="A37" s="10" t="s">
        <v>2</v>
      </c>
      <c r="B37" s="11"/>
      <c r="C37" s="12" t="s">
        <v>3</v>
      </c>
      <c r="D37" s="13" t="s">
        <v>4</v>
      </c>
      <c r="E37" s="13" t="s">
        <v>5</v>
      </c>
      <c r="F37" s="13" t="s">
        <v>6</v>
      </c>
      <c r="G37" s="12" t="s">
        <v>7</v>
      </c>
      <c r="H37" s="13" t="s">
        <v>8</v>
      </c>
      <c r="I37" s="13" t="s">
        <v>9</v>
      </c>
      <c r="J37" s="13" t="s">
        <v>10</v>
      </c>
      <c r="K37" s="12" t="s">
        <v>11</v>
      </c>
      <c r="L37" s="14" t="s">
        <v>12</v>
      </c>
      <c r="M37" s="12" t="s">
        <v>13</v>
      </c>
      <c r="N37" s="12" t="s">
        <v>14</v>
      </c>
      <c r="O37" s="12" t="s">
        <v>15</v>
      </c>
      <c r="P37" s="12" t="s">
        <v>16</v>
      </c>
      <c r="Q37" s="15" t="s">
        <v>17</v>
      </c>
      <c r="R37" s="16" t="s">
        <v>18</v>
      </c>
      <c r="S37" s="12" t="s">
        <v>19</v>
      </c>
      <c r="T37" s="17" t="s">
        <v>20</v>
      </c>
    </row>
    <row r="38" spans="1:20" ht="12.75">
      <c r="A38" s="19">
        <f>IF(T38=1,Q38,R38)+S38</f>
        <v>1000</v>
      </c>
      <c r="B38" s="20" t="s">
        <v>21</v>
      </c>
      <c r="C38" s="20" t="s">
        <v>22</v>
      </c>
      <c r="D38" s="3" t="s">
        <v>23</v>
      </c>
      <c r="E38" s="5">
        <f>E8</f>
        <v>0.9567</v>
      </c>
      <c r="F38" s="29">
        <v>89</v>
      </c>
      <c r="G38" s="30">
        <f>E38*F38</f>
        <v>85.1463</v>
      </c>
      <c r="H38" s="29">
        <v>1</v>
      </c>
      <c r="I38" s="29">
        <v>42</v>
      </c>
      <c r="J38" s="29">
        <v>12</v>
      </c>
      <c r="K38" s="30">
        <f>F38/(H38+(I38/60)+(J38/3600))</f>
        <v>52.25048923679061</v>
      </c>
      <c r="L38" s="30">
        <f>K38*E38</f>
        <v>49.988043052837575</v>
      </c>
      <c r="M38" s="23" t="s">
        <v>44</v>
      </c>
      <c r="N38" s="29">
        <v>0</v>
      </c>
      <c r="O38" s="25">
        <f>IF(N38=1,L38*1.1,L38)</f>
        <v>49.988043052837575</v>
      </c>
      <c r="P38" s="29">
        <v>1</v>
      </c>
      <c r="Q38" s="26">
        <f>O38/(MAX(O$38,O$41))*1000</f>
        <v>1000</v>
      </c>
      <c r="R38" s="27">
        <f>(G38/MAX(G$38:G$41))*600</f>
        <v>578.6158153956618</v>
      </c>
      <c r="S38" s="29"/>
      <c r="T38" s="31">
        <v>1</v>
      </c>
    </row>
    <row r="39" spans="1:20" ht="12.75">
      <c r="A39" s="19">
        <f>IF(T39=1,Q39,R39)+S39</f>
        <v>854.6536680718003</v>
      </c>
      <c r="B39" s="3" t="s">
        <v>25</v>
      </c>
      <c r="C39" s="4" t="s">
        <v>26</v>
      </c>
      <c r="D39" s="3" t="s">
        <v>27</v>
      </c>
      <c r="E39" s="5">
        <f>E9</f>
        <v>0.8563000000000001</v>
      </c>
      <c r="F39" s="20">
        <v>103.11</v>
      </c>
      <c r="G39" s="6">
        <f>F39*E39</f>
        <v>88.293093</v>
      </c>
      <c r="H39">
        <v>2</v>
      </c>
      <c r="I39">
        <v>4</v>
      </c>
      <c r="J39">
        <v>0</v>
      </c>
      <c r="K39" s="21">
        <f>F39/(H39+(I39/60)+(J39/3600))</f>
        <v>49.89193548387096</v>
      </c>
      <c r="L39" s="22">
        <f>K39*E39</f>
        <v>42.722464354838706</v>
      </c>
      <c r="M39" s="23" t="s">
        <v>45</v>
      </c>
      <c r="N39" s="24">
        <v>0</v>
      </c>
      <c r="O39" s="25">
        <f>IF(N39=1,L39*1.1,L39)</f>
        <v>42.722464354838706</v>
      </c>
      <c r="P39" s="24">
        <v>1</v>
      </c>
      <c r="Q39" s="26">
        <f>O39/(MAX(O$38,O$41))*1000</f>
        <v>854.6536680718003</v>
      </c>
      <c r="R39" s="27">
        <f>(G39/MAX(G$38:G$41))*600</f>
        <v>600</v>
      </c>
      <c r="S39" s="24"/>
      <c r="T39" s="28">
        <v>1</v>
      </c>
    </row>
    <row r="40" spans="1:20" ht="12.75">
      <c r="A40" s="19">
        <f>IF(T40=1,Q40,R40)+S40</f>
        <v>515.501811011336</v>
      </c>
      <c r="B40" s="3" t="s">
        <v>46</v>
      </c>
      <c r="C40" s="4" t="s">
        <v>47</v>
      </c>
      <c r="D40" s="3" t="s">
        <v>48</v>
      </c>
      <c r="E40" s="5">
        <v>0.88</v>
      </c>
      <c r="F40" s="20">
        <v>70.71</v>
      </c>
      <c r="G40" s="6">
        <f>F40*E40</f>
        <v>62.224799999999995</v>
      </c>
      <c r="H40">
        <v>2</v>
      </c>
      <c r="I40">
        <v>24</v>
      </c>
      <c r="J40">
        <v>53</v>
      </c>
      <c r="K40" s="21">
        <f>F40/(H40+(I40/60)+(J40/3600))</f>
        <v>29.282871275739097</v>
      </c>
      <c r="L40" s="22">
        <f>K40*E40</f>
        <v>25.768926722650406</v>
      </c>
      <c r="M40" s="23" t="s">
        <v>49</v>
      </c>
      <c r="N40" s="24">
        <v>0</v>
      </c>
      <c r="O40" s="25">
        <f>IF(N40=1,L40*1.1,L40)</f>
        <v>25.768926722650406</v>
      </c>
      <c r="P40" s="24">
        <v>1</v>
      </c>
      <c r="Q40" s="26">
        <f>O40/(MAX(O$38,O$41))*1000</f>
        <v>515.501811011336</v>
      </c>
      <c r="R40" s="27">
        <f>(G40/MAX(G$38:G$41))*600</f>
        <v>422.85164933569604</v>
      </c>
      <c r="S40" s="24"/>
      <c r="T40" s="28">
        <v>1</v>
      </c>
    </row>
    <row r="41" spans="1:20" ht="12.75">
      <c r="A41" s="19">
        <f>IF(T41=1,Q41,R41)+S41</f>
        <v>442.07755391380266</v>
      </c>
      <c r="B41" s="20" t="s">
        <v>50</v>
      </c>
      <c r="C41" s="20" t="s">
        <v>51</v>
      </c>
      <c r="D41" s="3" t="s">
        <v>52</v>
      </c>
      <c r="E41" s="5">
        <v>1.18</v>
      </c>
      <c r="F41" s="29">
        <v>35.39</v>
      </c>
      <c r="G41" s="6">
        <f>F41*E41</f>
        <v>41.7602</v>
      </c>
      <c r="H41" s="29">
        <v>1</v>
      </c>
      <c r="I41" s="29">
        <v>53</v>
      </c>
      <c r="J41" s="29">
        <v>23</v>
      </c>
      <c r="K41" s="21">
        <f>F41/(H41+(I41/60)+(J41/3600))</f>
        <v>18.72762016757313</v>
      </c>
      <c r="L41" s="22">
        <f>K41*E41</f>
        <v>22.09859179773629</v>
      </c>
      <c r="M41" s="23" t="s">
        <v>49</v>
      </c>
      <c r="N41" s="29">
        <v>0</v>
      </c>
      <c r="O41" s="25">
        <f>IF(N41=1,L41*1.1,L41)</f>
        <v>22.09859179773629</v>
      </c>
      <c r="P41" s="29">
        <v>1</v>
      </c>
      <c r="Q41" s="26">
        <f>O41/(MAX(O$38,O$41))*1000</f>
        <v>442.07755391380266</v>
      </c>
      <c r="R41" s="27">
        <f>(G41/MAX(G$38:G$41))*600</f>
        <v>283.7834665051319</v>
      </c>
      <c r="S41" s="29"/>
      <c r="T41" s="31">
        <v>1</v>
      </c>
    </row>
    <row r="46" ht="12.75">
      <c r="A46" s="46">
        <v>43331</v>
      </c>
    </row>
    <row r="47" spans="1:20" ht="12.75">
      <c r="A47" s="10" t="s">
        <v>2</v>
      </c>
      <c r="B47" s="11"/>
      <c r="C47" s="12" t="s">
        <v>3</v>
      </c>
      <c r="D47" s="13" t="s">
        <v>4</v>
      </c>
      <c r="E47" s="13" t="s">
        <v>5</v>
      </c>
      <c r="F47" s="13" t="s">
        <v>6</v>
      </c>
      <c r="G47" s="12" t="s">
        <v>7</v>
      </c>
      <c r="H47" s="13" t="s">
        <v>8</v>
      </c>
      <c r="I47" s="13" t="s">
        <v>9</v>
      </c>
      <c r="J47" s="13" t="s">
        <v>10</v>
      </c>
      <c r="K47" s="12" t="s">
        <v>11</v>
      </c>
      <c r="L47" s="14" t="s">
        <v>12</v>
      </c>
      <c r="M47" s="12" t="s">
        <v>13</v>
      </c>
      <c r="N47" s="12" t="s">
        <v>14</v>
      </c>
      <c r="O47" s="47" t="s">
        <v>15</v>
      </c>
      <c r="P47" s="12" t="s">
        <v>16</v>
      </c>
      <c r="Q47" s="15" t="s">
        <v>17</v>
      </c>
      <c r="R47" s="16" t="s">
        <v>18</v>
      </c>
      <c r="S47" s="12" t="s">
        <v>19</v>
      </c>
      <c r="T47" s="17" t="s">
        <v>20</v>
      </c>
    </row>
    <row r="48" spans="1:15" ht="12.75">
      <c r="A48" s="48"/>
      <c r="O48" s="33"/>
    </row>
    <row r="49" spans="1:20" ht="12.75">
      <c r="A49" s="19">
        <f>IF(T49=1,Q49,R49)+S49</f>
        <v>1000</v>
      </c>
      <c r="B49" s="3" t="s">
        <v>25</v>
      </c>
      <c r="C49" s="4" t="s">
        <v>26</v>
      </c>
      <c r="D49" s="3" t="s">
        <v>27</v>
      </c>
      <c r="E49" s="5">
        <f>E39</f>
        <v>0.8563000000000001</v>
      </c>
      <c r="F49" s="20">
        <v>70.72</v>
      </c>
      <c r="G49" s="6">
        <f>F49*E49</f>
        <v>60.557536000000006</v>
      </c>
      <c r="H49">
        <v>1</v>
      </c>
      <c r="I49">
        <v>35</v>
      </c>
      <c r="J49">
        <v>26</v>
      </c>
      <c r="K49" s="21">
        <f>F49/(H49+(I49/60)+(J49/3600))</f>
        <v>44.462451973454414</v>
      </c>
      <c r="L49" s="22">
        <f>K49*E49</f>
        <v>38.07319762486902</v>
      </c>
      <c r="M49" s="23" t="s">
        <v>53</v>
      </c>
      <c r="N49" s="24">
        <v>1</v>
      </c>
      <c r="O49" s="49">
        <f>IF(N49=1,L49*1.1,L49)</f>
        <v>41.88051738735592</v>
      </c>
      <c r="P49" s="24">
        <v>1</v>
      </c>
      <c r="Q49" s="26">
        <f>O49/(MAX(O$49,O$54))*1000</f>
        <v>1000</v>
      </c>
      <c r="R49" s="27">
        <f>(G49/MAX(G$49:G$52))*600</f>
        <v>503.65422830187856</v>
      </c>
      <c r="S49" s="24"/>
      <c r="T49" s="28">
        <v>1</v>
      </c>
    </row>
    <row r="50" spans="1:20" ht="12.75">
      <c r="A50" s="19">
        <f>IF(T50=1,Q50,R50)+S50</f>
        <v>831.4861997164095</v>
      </c>
      <c r="B50" s="20" t="s">
        <v>50</v>
      </c>
      <c r="C50" s="20" t="s">
        <v>51</v>
      </c>
      <c r="D50" s="3" t="s">
        <v>31</v>
      </c>
      <c r="E50" s="5">
        <v>0.9434</v>
      </c>
      <c r="F50" s="29">
        <v>76.47</v>
      </c>
      <c r="G50" s="6">
        <f>F50*E50</f>
        <v>72.141798</v>
      </c>
      <c r="H50" s="29">
        <v>2</v>
      </c>
      <c r="I50" s="29">
        <v>4</v>
      </c>
      <c r="J50" s="29">
        <v>18</v>
      </c>
      <c r="K50" s="21">
        <f>F50/(H50+(I50/60)+(J50/3600))</f>
        <v>36.912308930008045</v>
      </c>
      <c r="L50" s="22">
        <f>K50*E50</f>
        <v>34.82307224456959</v>
      </c>
      <c r="M50" s="23" t="s">
        <v>54</v>
      </c>
      <c r="N50" s="29">
        <v>0</v>
      </c>
      <c r="O50" s="49">
        <f>IF(N50=1,L50*1.1,L50)</f>
        <v>34.82307224456959</v>
      </c>
      <c r="P50" s="29">
        <v>1</v>
      </c>
      <c r="Q50" s="26">
        <f>O50/(MAX(O$49,O$54))*1000</f>
        <v>831.4861997164095</v>
      </c>
      <c r="R50" s="27">
        <f>(G50/MAX(G$49:G$52))*600</f>
        <v>600</v>
      </c>
      <c r="S50" s="29"/>
      <c r="T50" s="31">
        <v>1</v>
      </c>
    </row>
    <row r="51" spans="1:20" ht="12.75">
      <c r="A51" s="19">
        <f>IF(T51=1,Q51,R51)+S51</f>
        <v>812.3105931287758</v>
      </c>
      <c r="B51" s="3" t="s">
        <v>55</v>
      </c>
      <c r="C51" s="4" t="s">
        <v>56</v>
      </c>
      <c r="D51" s="3" t="s">
        <v>57</v>
      </c>
      <c r="E51" s="5">
        <v>0.9165000000000001</v>
      </c>
      <c r="F51" s="20">
        <v>71.23</v>
      </c>
      <c r="G51" s="6">
        <f>F51*E51</f>
        <v>65.282295</v>
      </c>
      <c r="H51">
        <v>2</v>
      </c>
      <c r="I51">
        <v>6</v>
      </c>
      <c r="J51">
        <v>39</v>
      </c>
      <c r="K51" s="21">
        <f>F51/(H51+(I51/60)+(J51/3600))</f>
        <v>33.74496644295302</v>
      </c>
      <c r="L51" s="22">
        <f>K51*E51</f>
        <v>30.927261744966447</v>
      </c>
      <c r="M51" s="23" t="s">
        <v>53</v>
      </c>
      <c r="N51" s="24">
        <v>1</v>
      </c>
      <c r="O51" s="49">
        <f>IF(N51=1,L51*1.1,L51)</f>
        <v>34.0199879194631</v>
      </c>
      <c r="P51" s="24">
        <v>1</v>
      </c>
      <c r="Q51" s="26">
        <f>O51/(MAX(O$49,O$54))*1000</f>
        <v>812.3105931287758</v>
      </c>
      <c r="R51" s="27">
        <f>(G51/MAX(G$49:G$52))*600</f>
        <v>542.9498305545421</v>
      </c>
      <c r="S51" s="24"/>
      <c r="T51" s="28">
        <v>1</v>
      </c>
    </row>
    <row r="52" spans="1:20" ht="12.75">
      <c r="A52" s="19">
        <f>IF(T52=1,Q52,R52)+S52</f>
        <v>749.4199025436378</v>
      </c>
      <c r="B52" s="20">
        <v>93</v>
      </c>
      <c r="C52" s="20" t="s">
        <v>58</v>
      </c>
      <c r="D52" s="3" t="s">
        <v>59</v>
      </c>
      <c r="E52" s="5">
        <v>0.8638</v>
      </c>
      <c r="F52" s="29">
        <v>70.52</v>
      </c>
      <c r="G52" s="6">
        <f>F52*E52</f>
        <v>60.915175999999995</v>
      </c>
      <c r="H52" s="29">
        <v>1</v>
      </c>
      <c r="I52" s="29">
        <v>56</v>
      </c>
      <c r="J52" s="29">
        <v>27</v>
      </c>
      <c r="K52" s="21">
        <f>F52/(H52+(I52/60)+(J52/3600))</f>
        <v>36.334907685702014</v>
      </c>
      <c r="L52" s="22">
        <f>K52*E52</f>
        <v>31.3860932589094</v>
      </c>
      <c r="M52" s="23" t="s">
        <v>60</v>
      </c>
      <c r="N52" s="29">
        <v>0</v>
      </c>
      <c r="O52" s="49">
        <f>IF(N52=1,L52*1.1,L52)</f>
        <v>31.3860932589094</v>
      </c>
      <c r="P52" s="29">
        <v>1</v>
      </c>
      <c r="Q52" s="26">
        <f>O52/(MAX(O$49,O$54))*1000</f>
        <v>749.4199025436378</v>
      </c>
      <c r="R52" s="27">
        <f>(G52/MAX(G$49:G$52))*600</f>
        <v>506.628703653879</v>
      </c>
      <c r="S52" s="29"/>
      <c r="T52" s="31">
        <v>1</v>
      </c>
    </row>
    <row r="53" spans="1:20" ht="12.75">
      <c r="A53" s="34"/>
      <c r="B53" s="50"/>
      <c r="C53" s="50"/>
      <c r="D53" s="50"/>
      <c r="E53" s="51"/>
      <c r="F53" s="37"/>
      <c r="G53" s="38"/>
      <c r="H53" s="37"/>
      <c r="I53" s="37"/>
      <c r="J53" s="37"/>
      <c r="K53" s="39"/>
      <c r="L53" s="40"/>
      <c r="M53" s="36"/>
      <c r="N53" s="37"/>
      <c r="O53" s="52"/>
      <c r="P53" s="29"/>
      <c r="Q53" s="26"/>
      <c r="R53" s="27"/>
      <c r="S53" s="29"/>
      <c r="T53" s="31"/>
    </row>
    <row r="54" spans="1:20" ht="12.75">
      <c r="A54" s="19"/>
      <c r="B54" s="20"/>
      <c r="C54" s="20"/>
      <c r="D54" s="3"/>
      <c r="E54" s="5"/>
      <c r="F54" s="29"/>
      <c r="G54" s="6"/>
      <c r="H54" s="29"/>
      <c r="I54" s="29"/>
      <c r="J54" s="29"/>
      <c r="K54" s="21"/>
      <c r="L54" s="22"/>
      <c r="M54" s="23"/>
      <c r="N54" s="29"/>
      <c r="O54" s="25"/>
      <c r="P54" s="29">
        <v>1</v>
      </c>
      <c r="Q54" s="26">
        <f>O54/(MAX(O$38,O$41))*1000</f>
        <v>0</v>
      </c>
      <c r="R54" s="27"/>
      <c r="S54" s="29"/>
      <c r="T54" s="31"/>
    </row>
    <row r="55" ht="12.75">
      <c r="A55" s="46">
        <v>43335</v>
      </c>
    </row>
    <row r="56" spans="1:20" ht="12.75">
      <c r="A56" s="10" t="s">
        <v>2</v>
      </c>
      <c r="B56" s="11"/>
      <c r="C56" s="12" t="s">
        <v>3</v>
      </c>
      <c r="D56" s="13" t="s">
        <v>4</v>
      </c>
      <c r="E56" s="13" t="s">
        <v>5</v>
      </c>
      <c r="F56" s="13" t="s">
        <v>6</v>
      </c>
      <c r="G56" s="12" t="s">
        <v>7</v>
      </c>
      <c r="H56" s="13" t="s">
        <v>8</v>
      </c>
      <c r="I56" s="13" t="s">
        <v>9</v>
      </c>
      <c r="J56" s="13" t="s">
        <v>10</v>
      </c>
      <c r="K56" s="12" t="s">
        <v>11</v>
      </c>
      <c r="L56" s="14" t="s">
        <v>12</v>
      </c>
      <c r="M56" s="12" t="s">
        <v>13</v>
      </c>
      <c r="N56" s="12" t="s">
        <v>14</v>
      </c>
      <c r="O56" s="47" t="s">
        <v>15</v>
      </c>
      <c r="P56" s="12" t="s">
        <v>16</v>
      </c>
      <c r="Q56" s="15" t="s">
        <v>17</v>
      </c>
      <c r="R56" s="16" t="s">
        <v>18</v>
      </c>
      <c r="S56" s="12" t="s">
        <v>19</v>
      </c>
      <c r="T56" s="17" t="s">
        <v>20</v>
      </c>
    </row>
    <row r="57" spans="1:20" ht="12.75">
      <c r="A57" s="53">
        <f>IF(T57=1,Q57,R57)+S57</f>
        <v>1000</v>
      </c>
      <c r="B57" s="54" t="s">
        <v>55</v>
      </c>
      <c r="C57" s="15" t="s">
        <v>56</v>
      </c>
      <c r="D57" s="54" t="s">
        <v>57</v>
      </c>
      <c r="E57" s="55">
        <v>0.9165000000000001</v>
      </c>
      <c r="F57" s="54">
        <v>151.25</v>
      </c>
      <c r="G57" s="56">
        <f>F57*E57</f>
        <v>138.62062500000002</v>
      </c>
      <c r="H57" s="54">
        <v>2</v>
      </c>
      <c r="I57" s="54">
        <v>46</v>
      </c>
      <c r="J57" s="54">
        <v>24</v>
      </c>
      <c r="K57" s="57">
        <f>F57/(H57+(I57/60)+(J57/3600))</f>
        <v>54.53725961538461</v>
      </c>
      <c r="L57" s="58">
        <f>K57*E57</f>
        <v>49.9833984375</v>
      </c>
      <c r="M57" s="15" t="s">
        <v>61</v>
      </c>
      <c r="N57" s="15">
        <v>1</v>
      </c>
      <c r="O57" s="59">
        <f>IF(N57=1,L57*1.1,L57)</f>
        <v>54.98173828125</v>
      </c>
      <c r="P57" s="15">
        <v>1</v>
      </c>
      <c r="Q57" s="60">
        <f>O57/(MAX(O$57,O$61))*1000</f>
        <v>1000</v>
      </c>
      <c r="R57" s="61">
        <f>(G57/MAX(G$57:G$61))*600</f>
        <v>388.0006972896978</v>
      </c>
      <c r="S57" s="62"/>
      <c r="T57" s="28">
        <v>1</v>
      </c>
    </row>
    <row r="58" spans="1:20" ht="12.75">
      <c r="A58" s="19">
        <f>IF(T58=1,Q58,R58)+S58</f>
        <v>848.4682282751795</v>
      </c>
      <c r="B58" s="3" t="s">
        <v>25</v>
      </c>
      <c r="C58" s="4" t="s">
        <v>26</v>
      </c>
      <c r="D58" s="3" t="s">
        <v>27</v>
      </c>
      <c r="E58" s="5">
        <v>0.8583000000000001</v>
      </c>
      <c r="F58" s="20">
        <v>136.47</v>
      </c>
      <c r="G58" s="63">
        <f>F58*E58</f>
        <v>117.13220100000001</v>
      </c>
      <c r="H58">
        <v>2</v>
      </c>
      <c r="I58">
        <v>45</v>
      </c>
      <c r="J58">
        <v>43</v>
      </c>
      <c r="K58" s="21">
        <f>F58/(H58+(I58/60)+(J58/3600))</f>
        <v>49.410841798250026</v>
      </c>
      <c r="L58" s="22">
        <f>K58*E58</f>
        <v>42.409325515438</v>
      </c>
      <c r="M58" s="23" t="s">
        <v>61</v>
      </c>
      <c r="N58" s="24">
        <v>1</v>
      </c>
      <c r="O58" s="25">
        <f>IF(N58=1,L58*1.1,L58)</f>
        <v>46.650258066981806</v>
      </c>
      <c r="P58" s="24">
        <v>1</v>
      </c>
      <c r="Q58" s="26">
        <f>O58/(MAX(O$57,O$61))*1000</f>
        <v>848.4682282751795</v>
      </c>
      <c r="R58" s="27">
        <f>(G58/MAX(G$57:G$61))*600</f>
        <v>327.854355461729</v>
      </c>
      <c r="S58" s="64"/>
      <c r="T58" s="28">
        <v>1</v>
      </c>
    </row>
    <row r="59" spans="1:20" ht="12.75">
      <c r="A59" s="34">
        <f>IF(T59=1,Q59,R59)+S59</f>
        <v>841.5125994825914</v>
      </c>
      <c r="B59" s="35" t="s">
        <v>62</v>
      </c>
      <c r="C59" s="35" t="s">
        <v>63</v>
      </c>
      <c r="D59" s="50" t="s">
        <v>27</v>
      </c>
      <c r="E59" s="37">
        <v>0.8406</v>
      </c>
      <c r="F59" s="37">
        <v>255.01</v>
      </c>
      <c r="G59" s="65">
        <f>F59*E59</f>
        <v>214.361406</v>
      </c>
      <c r="H59" s="37">
        <v>4</v>
      </c>
      <c r="I59" s="37">
        <v>37</v>
      </c>
      <c r="J59" s="37">
        <v>59</v>
      </c>
      <c r="K59" s="39">
        <f>F59/(H59+(I59/60)+(J59/3600))</f>
        <v>55.041429342286705</v>
      </c>
      <c r="L59" s="40">
        <f>K59*E59</f>
        <v>46.267825505126204</v>
      </c>
      <c r="M59" s="36" t="s">
        <v>64</v>
      </c>
      <c r="N59" s="37">
        <v>0</v>
      </c>
      <c r="O59" s="41">
        <f>IF(N59=1,L59*1.1,L59)</f>
        <v>46.267825505126204</v>
      </c>
      <c r="P59" s="37">
        <v>1</v>
      </c>
      <c r="Q59" s="42">
        <f>O59/(MAX(O$57,O$61))*1000</f>
        <v>841.5125994825914</v>
      </c>
      <c r="R59" s="43">
        <f>(G59/MAX(G$57:G$61))*600</f>
        <v>600</v>
      </c>
      <c r="S59" s="66"/>
      <c r="T59">
        <v>1</v>
      </c>
    </row>
    <row r="61" spans="2:20" ht="12.75">
      <c r="B61" s="20"/>
      <c r="C61" s="20"/>
      <c r="D61" s="67"/>
      <c r="E61" s="68"/>
      <c r="F61" s="29"/>
      <c r="G61" s="69"/>
      <c r="H61" s="29"/>
      <c r="I61" s="29"/>
      <c r="J61" s="29"/>
      <c r="K61" s="21"/>
      <c r="L61" s="22"/>
      <c r="M61" s="24"/>
      <c r="N61" s="29"/>
      <c r="O61" s="25"/>
      <c r="P61" s="29"/>
      <c r="Q61" s="26">
        <f>O61/(MAX(O$57,O$61))*1000</f>
        <v>0</v>
      </c>
      <c r="R61" s="27"/>
      <c r="S61" s="29"/>
      <c r="T61" s="70"/>
    </row>
    <row r="62" ht="12.75">
      <c r="A62" s="46">
        <v>43359</v>
      </c>
    </row>
    <row r="63" spans="1:19" ht="12.75">
      <c r="A63" s="10" t="s">
        <v>2</v>
      </c>
      <c r="B63" s="11"/>
      <c r="C63" s="12" t="s">
        <v>3</v>
      </c>
      <c r="D63" s="13" t="s">
        <v>4</v>
      </c>
      <c r="E63" s="13" t="s">
        <v>5</v>
      </c>
      <c r="F63" s="13" t="s">
        <v>6</v>
      </c>
      <c r="G63" s="12" t="s">
        <v>7</v>
      </c>
      <c r="H63" s="13" t="s">
        <v>8</v>
      </c>
      <c r="I63" s="13" t="s">
        <v>9</v>
      </c>
      <c r="J63" s="13" t="s">
        <v>10</v>
      </c>
      <c r="K63" s="12" t="s">
        <v>11</v>
      </c>
      <c r="L63" s="14" t="s">
        <v>12</v>
      </c>
      <c r="M63" s="12" t="s">
        <v>13</v>
      </c>
      <c r="N63" s="12" t="s">
        <v>14</v>
      </c>
      <c r="O63" s="47" t="s">
        <v>15</v>
      </c>
      <c r="P63" s="12" t="s">
        <v>16</v>
      </c>
      <c r="Q63" s="71" t="s">
        <v>17</v>
      </c>
      <c r="R63" s="16" t="s">
        <v>18</v>
      </c>
      <c r="S63" s="12" t="s">
        <v>19</v>
      </c>
    </row>
    <row r="64" spans="1:20" ht="12.75">
      <c r="A64" s="53">
        <f>IF(T64=1,Q64,R64)+S64</f>
        <v>1000</v>
      </c>
      <c r="B64" s="54" t="s">
        <v>55</v>
      </c>
      <c r="C64" s="15" t="s">
        <v>56</v>
      </c>
      <c r="D64" s="54" t="s">
        <v>57</v>
      </c>
      <c r="E64" s="55">
        <v>0.9165000000000001</v>
      </c>
      <c r="F64" s="54">
        <v>132.33</v>
      </c>
      <c r="G64" s="56">
        <f>F64*E64</f>
        <v>121.28044500000003</v>
      </c>
      <c r="H64" s="54">
        <v>2</v>
      </c>
      <c r="I64" s="54">
        <v>6</v>
      </c>
      <c r="J64" s="54">
        <v>36</v>
      </c>
      <c r="K64" s="57">
        <f>F64/(H64+(I64/60)+(J64/3600))</f>
        <v>62.71563981042655</v>
      </c>
      <c r="L64" s="58">
        <f>K64*E64</f>
        <v>57.47888388625594</v>
      </c>
      <c r="M64" s="15" t="s">
        <v>65</v>
      </c>
      <c r="N64" s="15">
        <v>1</v>
      </c>
      <c r="O64" s="59">
        <f>IF(N64=1,L64*1.1,L64)</f>
        <v>63.22677227488154</v>
      </c>
      <c r="P64" s="15">
        <v>1</v>
      </c>
      <c r="Q64" s="26">
        <f>O64/(MAX(O$64,O$66))*1000</f>
        <v>1000</v>
      </c>
      <c r="R64" s="61">
        <f>(G64/MAX(G$57:G$61))*600</f>
        <v>339.465337337823</v>
      </c>
      <c r="S64" s="62"/>
      <c r="T64">
        <v>1</v>
      </c>
    </row>
    <row r="65" spans="1:20" ht="12.75">
      <c r="A65" s="70">
        <f>IF(T65=1,Q65,R65)+S65</f>
        <v>809.4788869191493</v>
      </c>
      <c r="B65" s="20" t="s">
        <v>62</v>
      </c>
      <c r="C65" s="20" t="s">
        <v>63</v>
      </c>
      <c r="D65" s="67" t="s">
        <v>27</v>
      </c>
      <c r="E65" s="29">
        <v>0.8406</v>
      </c>
      <c r="F65" s="29">
        <v>230.91</v>
      </c>
      <c r="G65" s="63">
        <f>F65*E65</f>
        <v>194.102946</v>
      </c>
      <c r="H65" s="29">
        <v>3</v>
      </c>
      <c r="I65" s="29">
        <v>47</v>
      </c>
      <c r="J65" s="29">
        <v>33</v>
      </c>
      <c r="K65" s="21">
        <f>F65/(H65+(I65/60)+(J65/3600))</f>
        <v>60.88595912986157</v>
      </c>
      <c r="L65" s="22">
        <f>K65*E65</f>
        <v>51.180737244561634</v>
      </c>
      <c r="M65" s="24" t="s">
        <v>66</v>
      </c>
      <c r="N65" s="29">
        <v>0</v>
      </c>
      <c r="O65" s="25">
        <f>IF(N65=1,L65*1.1,L65)</f>
        <v>51.180737244561634</v>
      </c>
      <c r="P65" s="29">
        <v>1</v>
      </c>
      <c r="Q65" s="26">
        <f>O65/(MAX(O$64,O$66))*1000</f>
        <v>809.4788869191493</v>
      </c>
      <c r="R65" s="27">
        <f>(G65/MAX(G$57:G$61))*600</f>
        <v>543.2963413199483</v>
      </c>
      <c r="S65" s="29"/>
      <c r="T65">
        <v>1</v>
      </c>
    </row>
    <row r="66" spans="1:20" ht="12.75">
      <c r="A66" s="19">
        <f>IF(T66=1,Q66,R66)+S66</f>
        <v>699.7404320440247</v>
      </c>
      <c r="B66" s="3" t="s">
        <v>25</v>
      </c>
      <c r="C66" s="4" t="s">
        <v>26</v>
      </c>
      <c r="D66" s="3" t="s">
        <v>27</v>
      </c>
      <c r="E66" s="5">
        <v>0.8583000000000001</v>
      </c>
      <c r="F66" s="20">
        <v>61.27</v>
      </c>
      <c r="G66" s="63">
        <f>F66*E66</f>
        <v>52.588041000000004</v>
      </c>
      <c r="H66">
        <v>1</v>
      </c>
      <c r="I66">
        <v>18</v>
      </c>
      <c r="J66">
        <v>27</v>
      </c>
      <c r="K66" s="21">
        <f>F66/(H66+(I66/60)+(J66/3600))</f>
        <v>46.8604206500956</v>
      </c>
      <c r="L66" s="22">
        <f>K66*E66</f>
        <v>40.22029904397706</v>
      </c>
      <c r="M66" s="23" t="s">
        <v>67</v>
      </c>
      <c r="N66" s="24">
        <v>1</v>
      </c>
      <c r="O66" s="25">
        <f>IF(N66=1,L66*1.1,L66)</f>
        <v>44.24232894837477</v>
      </c>
      <c r="P66" s="24">
        <v>1</v>
      </c>
      <c r="Q66" s="26">
        <f>O66/(MAX(O$64,O$66))*1000</f>
        <v>699.7404320440247</v>
      </c>
      <c r="R66" s="27">
        <f>(G66/MAX(G$57:G$61))*600</f>
        <v>147.19452157353365</v>
      </c>
      <c r="S66" s="64"/>
      <c r="T66">
        <v>1</v>
      </c>
    </row>
    <row r="67" spans="1:19" ht="12.75">
      <c r="A67" s="34"/>
      <c r="B67" s="35"/>
      <c r="C67" s="35"/>
      <c r="D67" s="50"/>
      <c r="E67" s="37"/>
      <c r="F67" s="37"/>
      <c r="G67" s="65"/>
      <c r="H67" s="37"/>
      <c r="I67" s="37"/>
      <c r="J67" s="37"/>
      <c r="K67" s="39"/>
      <c r="L67" s="40"/>
      <c r="M67" s="36"/>
      <c r="N67" s="37"/>
      <c r="O67" s="41"/>
      <c r="P67" s="37"/>
      <c r="Q67" s="42"/>
      <c r="R67" s="43"/>
      <c r="S67" s="66"/>
    </row>
    <row r="70" ht="12.75">
      <c r="A70" s="46">
        <v>43365</v>
      </c>
    </row>
    <row r="71" spans="1:19" ht="12.75">
      <c r="A71" s="10" t="s">
        <v>2</v>
      </c>
      <c r="B71" s="11"/>
      <c r="C71" s="12" t="s">
        <v>3</v>
      </c>
      <c r="D71" s="13" t="s">
        <v>4</v>
      </c>
      <c r="E71" s="13" t="s">
        <v>5</v>
      </c>
      <c r="F71" s="13" t="s">
        <v>6</v>
      </c>
      <c r="G71" s="12" t="s">
        <v>7</v>
      </c>
      <c r="H71" s="13" t="s">
        <v>8</v>
      </c>
      <c r="I71" s="13" t="s">
        <v>9</v>
      </c>
      <c r="J71" s="13" t="s">
        <v>10</v>
      </c>
      <c r="K71" s="12" t="s">
        <v>11</v>
      </c>
      <c r="L71" s="14" t="s">
        <v>12</v>
      </c>
      <c r="M71" s="12" t="s">
        <v>13</v>
      </c>
      <c r="N71" s="12" t="s">
        <v>14</v>
      </c>
      <c r="O71" s="47" t="s">
        <v>15</v>
      </c>
      <c r="P71" s="12" t="s">
        <v>16</v>
      </c>
      <c r="Q71" s="71" t="s">
        <v>17</v>
      </c>
      <c r="R71" s="16" t="s">
        <v>18</v>
      </c>
      <c r="S71" s="12" t="s">
        <v>19</v>
      </c>
    </row>
    <row r="72" spans="1:20" ht="12.75">
      <c r="A72" s="53">
        <f>IF(T72=1,Q72,R72)+S72</f>
        <v>1000</v>
      </c>
      <c r="B72" s="54" t="s">
        <v>25</v>
      </c>
      <c r="C72" s="15" t="s">
        <v>26</v>
      </c>
      <c r="D72" s="54" t="s">
        <v>27</v>
      </c>
      <c r="E72" s="55">
        <v>0.8583000000000001</v>
      </c>
      <c r="F72" s="54">
        <v>86.45</v>
      </c>
      <c r="G72" s="56">
        <f>F72*E72</f>
        <v>74.20003500000001</v>
      </c>
      <c r="H72" s="72">
        <v>2</v>
      </c>
      <c r="I72" s="72">
        <v>4</v>
      </c>
      <c r="J72" s="72">
        <v>18</v>
      </c>
      <c r="K72" s="57">
        <f>F72/(H72+(I72/60)+(J72/3600))</f>
        <v>41.729686242960575</v>
      </c>
      <c r="L72" s="58">
        <f>K72*E72</f>
        <v>35.81658970233306</v>
      </c>
      <c r="M72" s="15" t="s">
        <v>68</v>
      </c>
      <c r="N72" s="15">
        <v>0</v>
      </c>
      <c r="O72" s="59">
        <f>IF(N72=1,L72*1.1,L72)</f>
        <v>35.81658970233306</v>
      </c>
      <c r="P72" s="15">
        <v>1</v>
      </c>
      <c r="Q72" s="60">
        <f>O72/(MAX(O$72,O$79))*1000</f>
        <v>1000</v>
      </c>
      <c r="R72" s="61">
        <f>(G72/MAX(G$72:G$77))*600</f>
        <v>470.37985532656603</v>
      </c>
      <c r="S72" s="73">
        <f>IF(AL72=1,AI72,AJ72)+AK72</f>
        <v>0</v>
      </c>
      <c r="T72" s="74">
        <v>1</v>
      </c>
    </row>
    <row r="73" spans="1:20" ht="12.75">
      <c r="A73" s="19">
        <f>IF(T73=1,Q73,R73)+S73</f>
        <v>925.0449726806048</v>
      </c>
      <c r="B73" s="67" t="s">
        <v>55</v>
      </c>
      <c r="C73" s="24" t="s">
        <v>56</v>
      </c>
      <c r="D73" s="67" t="s">
        <v>57</v>
      </c>
      <c r="E73" s="68">
        <v>0.9165000000000001</v>
      </c>
      <c r="F73" s="20">
        <v>103.27</v>
      </c>
      <c r="G73" s="63">
        <f>F73*E73</f>
        <v>94.646955</v>
      </c>
      <c r="H73" s="20">
        <v>2</v>
      </c>
      <c r="I73" s="20">
        <v>51</v>
      </c>
      <c r="J73" s="20">
        <v>24</v>
      </c>
      <c r="K73" s="21">
        <f>F73/(H73+(I73/60)+(J73/3600))</f>
        <v>36.15052508751458</v>
      </c>
      <c r="L73" s="22">
        <f>K73*E73</f>
        <v>33.13195624270712</v>
      </c>
      <c r="M73" s="24" t="s">
        <v>69</v>
      </c>
      <c r="N73" s="24">
        <v>0</v>
      </c>
      <c r="O73" s="25">
        <f>IF(N73=1,L73*1.1,L73)</f>
        <v>33.13195624270712</v>
      </c>
      <c r="P73" s="24">
        <v>1</v>
      </c>
      <c r="Q73" s="26">
        <f>O73/(MAX(O$72,O$79))*1000</f>
        <v>925.0449726806048</v>
      </c>
      <c r="R73" s="61">
        <f>(G73/MAX(G$72:G$77))*600</f>
        <v>600</v>
      </c>
      <c r="S73" s="70">
        <f>IF(AL73=1,AI73,AJ73)+AK73</f>
        <v>0</v>
      </c>
      <c r="T73" s="75">
        <v>1</v>
      </c>
    </row>
    <row r="74" spans="1:20" ht="12.75">
      <c r="A74" s="19">
        <f>IF(T74=1,Q74,R74)+S74</f>
        <v>884.6816983914772</v>
      </c>
      <c r="B74" s="20" t="s">
        <v>29</v>
      </c>
      <c r="C74" s="20" t="s">
        <v>30</v>
      </c>
      <c r="D74" s="67" t="s">
        <v>31</v>
      </c>
      <c r="E74" s="29">
        <f>E31</f>
        <v>0.9434</v>
      </c>
      <c r="F74" s="29">
        <v>79.49</v>
      </c>
      <c r="G74" s="63">
        <f>F74*E74</f>
        <v>74.990866</v>
      </c>
      <c r="H74" s="29">
        <v>2</v>
      </c>
      <c r="I74" s="29">
        <v>22</v>
      </c>
      <c r="J74" s="29">
        <v>0</v>
      </c>
      <c r="K74" s="21">
        <f>F74/(H74+(I74/60)+(J74/3600))</f>
        <v>33.58732394366197</v>
      </c>
      <c r="L74" s="22">
        <f>K74*E74</f>
        <v>31.686281408450704</v>
      </c>
      <c r="M74" s="24" t="s">
        <v>70</v>
      </c>
      <c r="N74" s="29">
        <v>0</v>
      </c>
      <c r="O74" s="25">
        <f>IF(N74=1,L74*1.1,L74)</f>
        <v>31.686281408450704</v>
      </c>
      <c r="P74" s="29">
        <v>1</v>
      </c>
      <c r="Q74" s="26">
        <f>O74/(MAX(O$72,O$79))*1000</f>
        <v>884.6816983914772</v>
      </c>
      <c r="R74" s="61">
        <f>(G74/MAX(G$72:G$77))*600</f>
        <v>475.3932083710458</v>
      </c>
      <c r="S74" s="70">
        <f>IF(AL74=1,AI74,AJ74)+AK74</f>
        <v>0</v>
      </c>
      <c r="T74" s="75">
        <v>1</v>
      </c>
    </row>
    <row r="75" spans="1:20" ht="12.75">
      <c r="A75" s="19">
        <f>IF(T75=1,Q75,R75)+S75</f>
        <v>613.2577161183281</v>
      </c>
      <c r="B75" s="67" t="s">
        <v>46</v>
      </c>
      <c r="C75" s="24" t="s">
        <v>47</v>
      </c>
      <c r="D75" s="67" t="s">
        <v>48</v>
      </c>
      <c r="E75" s="68">
        <v>0.88</v>
      </c>
      <c r="F75" s="29">
        <v>24.96</v>
      </c>
      <c r="G75" s="63">
        <f>F75*E75</f>
        <v>21.9648</v>
      </c>
      <c r="H75" s="29">
        <v>1</v>
      </c>
      <c r="I75" s="29">
        <v>0</v>
      </c>
      <c r="J75" s="29">
        <v>0</v>
      </c>
      <c r="K75" s="21">
        <f>F75/(H75+(I75/60)+(J75/3600))</f>
        <v>24.96</v>
      </c>
      <c r="L75" s="22">
        <f>K75*E75</f>
        <v>21.9648</v>
      </c>
      <c r="M75" s="24" t="s">
        <v>71</v>
      </c>
      <c r="N75" s="29">
        <v>0</v>
      </c>
      <c r="O75" s="25">
        <f>IF(N75=1,L75*1.1,L75)</f>
        <v>21.9648</v>
      </c>
      <c r="P75" s="29">
        <v>1</v>
      </c>
      <c r="Q75" s="26">
        <f>O75/(MAX(O$72,O$79))*1000</f>
        <v>613.2577161183281</v>
      </c>
      <c r="R75" s="61">
        <f>(G75/MAX(G$72:G$77))*600</f>
        <v>139.2425144580721</v>
      </c>
      <c r="S75" s="70"/>
      <c r="T75" s="75">
        <v>1</v>
      </c>
    </row>
    <row r="76" spans="1:20" ht="12.75">
      <c r="A76" s="19">
        <f>IF(T76=1,Q76,R76)+S76</f>
        <v>579.9025060828326</v>
      </c>
      <c r="B76" s="3" t="s">
        <v>39</v>
      </c>
      <c r="C76" s="4" t="s">
        <v>40</v>
      </c>
      <c r="D76" s="3" t="s">
        <v>41</v>
      </c>
      <c r="E76" s="5">
        <v>0.8864000000000001</v>
      </c>
      <c r="F76">
        <v>25.99</v>
      </c>
      <c r="G76" s="63">
        <f>F76*E76</f>
        <v>23.037536</v>
      </c>
      <c r="H76">
        <v>1</v>
      </c>
      <c r="I76">
        <v>6</v>
      </c>
      <c r="J76">
        <v>33</v>
      </c>
      <c r="K76" s="21">
        <f>F76/(H76+(I76/60)+(J76/3600))</f>
        <v>23.432006010518403</v>
      </c>
      <c r="L76" s="22">
        <f>K76*E76</f>
        <v>20.770130127723515</v>
      </c>
      <c r="M76" s="24" t="s">
        <v>72</v>
      </c>
      <c r="N76">
        <v>0</v>
      </c>
      <c r="O76" s="25">
        <f>IF(N76=1,L76*1.1,L76)</f>
        <v>20.770130127723515</v>
      </c>
      <c r="P76">
        <v>1</v>
      </c>
      <c r="Q76" s="26">
        <f>O76/(MAX(O$72,O$79))*1000</f>
        <v>579.9025060828326</v>
      </c>
      <c r="R76" s="61">
        <f>(G76/MAX(G$72:G$77))*600</f>
        <v>146.04296144551083</v>
      </c>
      <c r="T76" s="75">
        <v>1</v>
      </c>
    </row>
    <row r="77" spans="1:20" ht="12.75">
      <c r="A77" s="3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76"/>
      <c r="T77" s="77">
        <v>1</v>
      </c>
    </row>
    <row r="80" ht="12.75">
      <c r="A80" s="46">
        <v>43386</v>
      </c>
    </row>
    <row r="81" spans="1:20" ht="12.75">
      <c r="A81" s="10" t="s">
        <v>2</v>
      </c>
      <c r="B81" s="11"/>
      <c r="C81" s="12" t="s">
        <v>3</v>
      </c>
      <c r="D81" s="13" t="s">
        <v>4</v>
      </c>
      <c r="E81" s="13" t="s">
        <v>5</v>
      </c>
      <c r="F81" s="13" t="s">
        <v>6</v>
      </c>
      <c r="G81" s="12" t="s">
        <v>7</v>
      </c>
      <c r="H81" s="13" t="s">
        <v>8</v>
      </c>
      <c r="I81" s="13" t="s">
        <v>9</v>
      </c>
      <c r="J81" s="13" t="s">
        <v>10</v>
      </c>
      <c r="K81" s="12" t="s">
        <v>11</v>
      </c>
      <c r="L81" s="14" t="s">
        <v>12</v>
      </c>
      <c r="M81" s="12" t="s">
        <v>13</v>
      </c>
      <c r="N81" s="12" t="s">
        <v>14</v>
      </c>
      <c r="O81" s="12" t="s">
        <v>15</v>
      </c>
      <c r="P81" s="12" t="s">
        <v>16</v>
      </c>
      <c r="Q81" s="15" t="s">
        <v>17</v>
      </c>
      <c r="R81" s="16" t="s">
        <v>18</v>
      </c>
      <c r="S81" s="12" t="s">
        <v>19</v>
      </c>
      <c r="T81" s="18"/>
    </row>
    <row r="82" spans="1:20" ht="12.75">
      <c r="A82" s="19">
        <f>IF(T82=1,Q82,R82)+S82</f>
        <v>1000</v>
      </c>
      <c r="B82" s="67" t="s">
        <v>55</v>
      </c>
      <c r="C82" s="24" t="s">
        <v>56</v>
      </c>
      <c r="D82" s="67" t="s">
        <v>57</v>
      </c>
      <c r="E82" s="68">
        <v>0.9165000000000001</v>
      </c>
      <c r="F82" s="20">
        <v>49.64</v>
      </c>
      <c r="G82" s="63">
        <f>F82*E82</f>
        <v>45.49506</v>
      </c>
      <c r="H82" s="20">
        <v>1</v>
      </c>
      <c r="I82" s="20">
        <v>24</v>
      </c>
      <c r="J82" s="20">
        <v>49</v>
      </c>
      <c r="K82" s="21">
        <f>F82/(H82+(I82/60)+(J82/3600))</f>
        <v>35.115739831008064</v>
      </c>
      <c r="L82" s="22">
        <f>K82*E82</f>
        <v>32.18357555511889</v>
      </c>
      <c r="M82" s="24" t="s">
        <v>73</v>
      </c>
      <c r="N82" s="24">
        <v>1</v>
      </c>
      <c r="O82" s="25">
        <f>IF(N82=1,L82*1.1,L82)</f>
        <v>35.401933110630786</v>
      </c>
      <c r="P82" s="24">
        <v>1</v>
      </c>
      <c r="Q82" s="26">
        <f>O82/(MAX(O$82,O$86))*1000</f>
        <v>1000</v>
      </c>
      <c r="R82" s="27">
        <f>(G82/MAX(G$82:G$86))*600</f>
        <v>559.0368628998768</v>
      </c>
      <c r="S82" s="78"/>
      <c r="T82" s="33">
        <v>1</v>
      </c>
    </row>
    <row r="83" spans="1:20" ht="12.75">
      <c r="A83" s="19">
        <f>IF(T83=1,Q83,R83)+S83</f>
        <v>943.3322701079503</v>
      </c>
      <c r="B83" s="67" t="s">
        <v>25</v>
      </c>
      <c r="C83" s="24" t="s">
        <v>26</v>
      </c>
      <c r="D83" s="67" t="s">
        <v>27</v>
      </c>
      <c r="E83" s="68">
        <v>0.8583000000000001</v>
      </c>
      <c r="F83" s="20">
        <v>56.89</v>
      </c>
      <c r="G83" s="63">
        <f>F83*E83</f>
        <v>48.828687</v>
      </c>
      <c r="H83" s="29">
        <v>1</v>
      </c>
      <c r="I83" s="29">
        <v>36</v>
      </c>
      <c r="J83" s="29">
        <v>30</v>
      </c>
      <c r="K83" s="21">
        <f>F83/(H83+(I83/60)+(J83/3600))</f>
        <v>35.3720207253886</v>
      </c>
      <c r="L83" s="22">
        <f>K83*E83</f>
        <v>30.35980538860104</v>
      </c>
      <c r="M83" s="24" t="s">
        <v>73</v>
      </c>
      <c r="N83" s="24">
        <v>1</v>
      </c>
      <c r="O83" s="25">
        <f>IF(N83=1,L83*1.1,L83)</f>
        <v>33.39578592746115</v>
      </c>
      <c r="P83" s="24">
        <v>1</v>
      </c>
      <c r="Q83" s="26">
        <f>O83/(MAX(O$82,O$86))*1000</f>
        <v>943.3322701079503</v>
      </c>
      <c r="R83" s="27">
        <f>(G83/MAX(G$82:G$86))*600</f>
        <v>600</v>
      </c>
      <c r="S83" s="70">
        <f>IF(AL83=1,AI83,AJ83)+AK83</f>
        <v>0</v>
      </c>
      <c r="T83" s="75">
        <v>1</v>
      </c>
    </row>
    <row r="84" spans="1:20" ht="12.75">
      <c r="A84" s="19">
        <f>IF(T86=1,Q84,R84)+S86</f>
        <v>737.2122586017872</v>
      </c>
      <c r="B84" s="3" t="s">
        <v>39</v>
      </c>
      <c r="C84" s="4" t="s">
        <v>40</v>
      </c>
      <c r="D84" s="3" t="s">
        <v>41</v>
      </c>
      <c r="E84" s="5">
        <v>0.8864000000000001</v>
      </c>
      <c r="F84">
        <v>43.05</v>
      </c>
      <c r="G84" s="63">
        <f>F84*E84</f>
        <v>38.15952</v>
      </c>
      <c r="H84">
        <v>1</v>
      </c>
      <c r="I84">
        <v>36</v>
      </c>
      <c r="J84">
        <v>30</v>
      </c>
      <c r="K84" s="21">
        <f>F84/(H84+(I84/60)+(J84/3600))</f>
        <v>26.766839378238338</v>
      </c>
      <c r="L84" s="22">
        <f>K84*E84</f>
        <v>23.726126424870465</v>
      </c>
      <c r="M84" s="24" t="s">
        <v>74</v>
      </c>
      <c r="N84">
        <v>1</v>
      </c>
      <c r="O84" s="25">
        <f>IF(N84=1,L84*1.1,L84)</f>
        <v>26.098739067357513</v>
      </c>
      <c r="P84">
        <v>1</v>
      </c>
      <c r="Q84" s="26">
        <f>O84/(MAX(O$82,O$86))*1000</f>
        <v>737.2122586017872</v>
      </c>
      <c r="R84" s="27">
        <f>(G84/MAX(G$82:G$86))*600</f>
        <v>468.89878484752205</v>
      </c>
      <c r="S84" s="70">
        <f>IF(AL84=1,AI84,AJ84)+AK84</f>
        <v>0</v>
      </c>
      <c r="T84" s="75">
        <v>1</v>
      </c>
    </row>
    <row r="85" spans="1:20" ht="12.75">
      <c r="A85" s="19">
        <f>IF(T87=1,Q85,R85)+S87</f>
        <v>464.0047936177229</v>
      </c>
      <c r="B85" s="20" t="s">
        <v>75</v>
      </c>
      <c r="C85" s="20" t="s">
        <v>76</v>
      </c>
      <c r="D85" s="20" t="s">
        <v>77</v>
      </c>
      <c r="E85" s="29">
        <v>1.12</v>
      </c>
      <c r="F85" s="29">
        <v>10</v>
      </c>
      <c r="G85" s="63">
        <f>F85*E85</f>
        <v>11.200000000000001</v>
      </c>
      <c r="H85" s="29">
        <v>0</v>
      </c>
      <c r="I85" s="29">
        <v>45</v>
      </c>
      <c r="J85" s="29">
        <v>0</v>
      </c>
      <c r="K85" s="21">
        <f>F85/(H85+(I85/60)+(J85/3600))</f>
        <v>13.333333333333334</v>
      </c>
      <c r="L85" s="22">
        <f>K85*E85</f>
        <v>14.933333333333335</v>
      </c>
      <c r="M85" s="29">
        <v>52</v>
      </c>
      <c r="N85" s="29">
        <v>1</v>
      </c>
      <c r="O85" s="25">
        <f>IF(N85=1,L85*1.1,L85)</f>
        <v>16.42666666666667</v>
      </c>
      <c r="P85" s="29">
        <v>0.75</v>
      </c>
      <c r="Q85" s="26">
        <f>O85/(MAX(O$82,O$86))*1000</f>
        <v>464.0047936177229</v>
      </c>
      <c r="R85" s="27">
        <f>(G85/MAX(G$82:G$86))*600</f>
        <v>137.62401598060583</v>
      </c>
      <c r="S85" s="70"/>
      <c r="T85" s="75">
        <v>1</v>
      </c>
    </row>
    <row r="86" spans="1:20" ht="12.75">
      <c r="A86" s="48"/>
      <c r="T86" s="75">
        <v>1</v>
      </c>
    </row>
    <row r="87" spans="1:20" ht="12.75">
      <c r="A87" s="7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76"/>
      <c r="T87" s="77">
        <v>1</v>
      </c>
    </row>
    <row r="91" spans="1:12" ht="12.75">
      <c r="A91" s="80" t="s">
        <v>78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2"/>
    </row>
    <row r="92" spans="1:12" ht="12.75">
      <c r="A92" s="83"/>
      <c r="B92" s="84"/>
      <c r="C92" s="85">
        <v>43225</v>
      </c>
      <c r="D92" s="85">
        <v>43247</v>
      </c>
      <c r="E92" s="85">
        <v>43323</v>
      </c>
      <c r="F92" s="85">
        <v>43331</v>
      </c>
      <c r="G92" s="85">
        <v>43335</v>
      </c>
      <c r="H92" s="85">
        <v>43359</v>
      </c>
      <c r="I92" s="85">
        <v>43365</v>
      </c>
      <c r="J92" s="85">
        <v>43386</v>
      </c>
      <c r="K92" s="86" t="s">
        <v>79</v>
      </c>
      <c r="L92" s="87" t="s">
        <v>80</v>
      </c>
    </row>
    <row r="93" spans="1:12" ht="12.75">
      <c r="A93" s="88" t="s">
        <v>81</v>
      </c>
      <c r="B93" s="89"/>
      <c r="C93" s="89">
        <v>926</v>
      </c>
      <c r="D93" s="89"/>
      <c r="E93" s="89">
        <v>855</v>
      </c>
      <c r="F93" s="89">
        <v>1000</v>
      </c>
      <c r="G93" s="89">
        <v>848</v>
      </c>
      <c r="H93" s="89">
        <v>700</v>
      </c>
      <c r="I93" s="89">
        <v>1000</v>
      </c>
      <c r="J93" s="89">
        <v>943</v>
      </c>
      <c r="K93" s="89">
        <v>7</v>
      </c>
      <c r="L93" s="90">
        <f>SUM(C93:J93)</f>
        <v>6272</v>
      </c>
    </row>
    <row r="94" spans="1:12" ht="12.75">
      <c r="A94" s="88" t="s">
        <v>82</v>
      </c>
      <c r="B94" s="91"/>
      <c r="C94" s="91"/>
      <c r="D94" s="91"/>
      <c r="E94" s="91"/>
      <c r="F94" s="91">
        <v>812</v>
      </c>
      <c r="G94" s="91">
        <v>1000</v>
      </c>
      <c r="H94" s="91">
        <v>1000</v>
      </c>
      <c r="I94" s="91">
        <v>925</v>
      </c>
      <c r="J94" s="91">
        <v>1000</v>
      </c>
      <c r="K94" s="91">
        <v>5</v>
      </c>
      <c r="L94" s="90">
        <f>SUM(C94:J94)</f>
        <v>4737</v>
      </c>
    </row>
    <row r="95" spans="1:12" ht="12.75">
      <c r="A95" s="88" t="s">
        <v>83</v>
      </c>
      <c r="B95" s="91"/>
      <c r="C95" s="91">
        <v>891</v>
      </c>
      <c r="D95" s="91">
        <v>847</v>
      </c>
      <c r="E95" s="91"/>
      <c r="F95" s="91"/>
      <c r="G95" s="91"/>
      <c r="H95" s="91"/>
      <c r="I95" s="91">
        <v>885</v>
      </c>
      <c r="J95" s="91"/>
      <c r="K95" s="91">
        <v>3</v>
      </c>
      <c r="L95" s="90">
        <f>SUM(C95:J95)</f>
        <v>2623</v>
      </c>
    </row>
    <row r="96" spans="1:12" ht="12.75">
      <c r="A96" s="88" t="s">
        <v>84</v>
      </c>
      <c r="B96" s="91"/>
      <c r="C96" s="91"/>
      <c r="D96" s="91">
        <v>954</v>
      </c>
      <c r="E96" s="91"/>
      <c r="F96" s="91"/>
      <c r="G96" s="91"/>
      <c r="H96" s="91"/>
      <c r="I96" s="91">
        <v>580</v>
      </c>
      <c r="J96" s="91">
        <v>737</v>
      </c>
      <c r="K96" s="91">
        <v>3</v>
      </c>
      <c r="L96" s="90">
        <f>SUM(C96:J96)</f>
        <v>2271</v>
      </c>
    </row>
    <row r="97" spans="1:12" ht="12.75">
      <c r="A97" s="88" t="s">
        <v>85</v>
      </c>
      <c r="B97" s="91"/>
      <c r="C97" s="91">
        <v>1000</v>
      </c>
      <c r="D97" s="91"/>
      <c r="E97" s="91">
        <v>1000</v>
      </c>
      <c r="F97" s="91"/>
      <c r="G97" s="91"/>
      <c r="H97" s="91"/>
      <c r="I97" s="91"/>
      <c r="J97" s="91"/>
      <c r="K97" s="91">
        <v>2</v>
      </c>
      <c r="L97" s="90">
        <f>SUM(C97:J97)</f>
        <v>2000</v>
      </c>
    </row>
    <row r="98" spans="1:12" ht="12.75">
      <c r="A98" s="88" t="s">
        <v>86</v>
      </c>
      <c r="B98" s="91"/>
      <c r="C98" s="91"/>
      <c r="D98" s="91"/>
      <c r="E98" s="91"/>
      <c r="F98" s="91"/>
      <c r="G98" s="91">
        <v>842</v>
      </c>
      <c r="H98" s="91">
        <v>809</v>
      </c>
      <c r="I98" s="91"/>
      <c r="J98" s="91"/>
      <c r="K98" s="91">
        <v>2</v>
      </c>
      <c r="L98" s="90">
        <f>SUM(C98:J98)</f>
        <v>1651</v>
      </c>
    </row>
    <row r="99" spans="1:12" ht="12.75">
      <c r="A99" s="88" t="s">
        <v>86</v>
      </c>
      <c r="B99" s="91"/>
      <c r="C99" s="91"/>
      <c r="D99" s="91"/>
      <c r="E99" s="91"/>
      <c r="F99" s="91"/>
      <c r="G99" s="91">
        <v>842</v>
      </c>
      <c r="H99" s="91">
        <v>809</v>
      </c>
      <c r="I99" s="91"/>
      <c r="J99" s="91"/>
      <c r="K99" s="91">
        <v>2</v>
      </c>
      <c r="L99" s="90">
        <f>SUM(C99:J99)</f>
        <v>1651</v>
      </c>
    </row>
    <row r="100" spans="1:12" ht="12.75">
      <c r="A100" s="88" t="s">
        <v>87</v>
      </c>
      <c r="B100" s="91"/>
      <c r="C100" s="91"/>
      <c r="D100" s="91"/>
      <c r="E100" s="91">
        <v>442</v>
      </c>
      <c r="F100" s="91">
        <v>831</v>
      </c>
      <c r="G100" s="91"/>
      <c r="H100" s="91"/>
      <c r="I100" s="91"/>
      <c r="J100" s="91"/>
      <c r="K100" s="91">
        <v>2</v>
      </c>
      <c r="L100" s="90">
        <f>SUM(C100:J100)</f>
        <v>1273</v>
      </c>
    </row>
    <row r="101" spans="1:12" ht="12.75">
      <c r="A101" s="88" t="s">
        <v>88</v>
      </c>
      <c r="B101" s="91"/>
      <c r="C101" s="91"/>
      <c r="D101" s="91"/>
      <c r="E101" s="91">
        <v>516</v>
      </c>
      <c r="F101" s="91"/>
      <c r="G101" s="91"/>
      <c r="H101" s="91"/>
      <c r="I101" s="91">
        <v>613</v>
      </c>
      <c r="J101" s="91"/>
      <c r="K101" s="91">
        <v>2</v>
      </c>
      <c r="L101" s="90">
        <f>SUM(C101:J101)</f>
        <v>1129</v>
      </c>
    </row>
    <row r="102" spans="1:12" ht="12.75">
      <c r="A102" s="88" t="s">
        <v>89</v>
      </c>
      <c r="B102" s="91"/>
      <c r="C102" s="91"/>
      <c r="D102" s="91">
        <v>955</v>
      </c>
      <c r="E102" s="91"/>
      <c r="F102" s="91"/>
      <c r="G102" s="91"/>
      <c r="H102" s="91"/>
      <c r="I102" s="91"/>
      <c r="J102" s="91"/>
      <c r="K102" s="91">
        <v>1</v>
      </c>
      <c r="L102" s="90">
        <f>SUM(C102:J102)</f>
        <v>955</v>
      </c>
    </row>
    <row r="103" spans="1:12" ht="12.75">
      <c r="A103" s="88" t="s">
        <v>90</v>
      </c>
      <c r="B103" s="91"/>
      <c r="C103" s="91">
        <v>696</v>
      </c>
      <c r="D103" s="91"/>
      <c r="E103" s="91"/>
      <c r="F103" s="91"/>
      <c r="G103" s="91"/>
      <c r="H103" s="91"/>
      <c r="I103" s="91"/>
      <c r="J103" s="91"/>
      <c r="K103" s="91">
        <v>1</v>
      </c>
      <c r="L103" s="90">
        <f>SUM(C103:J103)</f>
        <v>696</v>
      </c>
    </row>
    <row r="104" spans="1:12" ht="12.75">
      <c r="A104" s="92" t="s">
        <v>91</v>
      </c>
      <c r="B104" s="93"/>
      <c r="C104" s="93"/>
      <c r="D104" s="93"/>
      <c r="E104" s="93"/>
      <c r="F104" s="93"/>
      <c r="G104" s="93"/>
      <c r="H104" s="93"/>
      <c r="I104" s="93"/>
      <c r="J104" s="93">
        <v>464</v>
      </c>
      <c r="K104" s="93">
        <v>1</v>
      </c>
      <c r="L104" s="94">
        <f>SUM(C104:J104)</f>
        <v>464</v>
      </c>
    </row>
    <row r="105" spans="1:12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>
        <f>SUM(K93:K104)</f>
        <v>31</v>
      </c>
      <c r="L105" s="9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 Shakman</dc:creator>
  <cp:keywords/>
  <dc:description/>
  <cp:lastModifiedBy>Michael L Shakman</cp:lastModifiedBy>
  <dcterms:created xsi:type="dcterms:W3CDTF">2018-05-06T18:46:45Z</dcterms:created>
  <dcterms:modified xsi:type="dcterms:W3CDTF">2018-11-04T17:50:01Z</dcterms:modified>
  <cp:category/>
  <cp:version/>
  <cp:contentType/>
  <cp:contentStatus/>
  <cp:revision>50</cp:revision>
</cp:coreProperties>
</file>